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_output\data_qRT-PCR\analyses exp 26-31 tdp2\"/>
    </mc:Choice>
  </mc:AlternateContent>
  <xr:revisionPtr revIDLastSave="0" documentId="13_ncr:1_{DE270CC7-197E-4D17-BE96-4C9BFAF8907E}" xr6:coauthVersionLast="36" xr6:coauthVersionMax="36" xr10:uidLastSave="{00000000-0000-0000-0000-000000000000}"/>
  <bookViews>
    <workbookView xWindow="0" yWindow="0" windowWidth="28800" windowHeight="12225" xr2:uid="{EAA63D17-544C-4EB6-AE27-B4F3F2AC17EB}"/>
  </bookViews>
  <sheets>
    <sheet name="results for table-tdp2b" sheetId="10" r:id="rId1"/>
    <sheet name="results for table-tdp2a" sheetId="9" r:id="rId2"/>
    <sheet name="results for table-for HsTdp2" sheetId="8" r:id="rId3"/>
    <sheet name="results" sheetId="3" r:id="rId4"/>
    <sheet name="sorted" sheetId="2" r:id="rId5"/>
    <sheet name="HsTdp2" sheetId="7" r:id="rId6"/>
    <sheet name="tdp2b" sheetId="6" r:id="rId7"/>
    <sheet name="tdp2a" sheetId="5" r:id="rId8"/>
    <sheet name="atp50" sheetId="4" r:id="rId9"/>
    <sheet name="240509 - 41" sheetId="1" r:id="rId10"/>
  </sheets>
  <definedNames>
    <definedName name="ExternalData_1" localSheetId="8" hidden="1">'atp50'!$A$1:$N$72</definedName>
    <definedName name="ExternalData_2" localSheetId="7" hidden="1">tdp2a!$A$1:$N$45</definedName>
    <definedName name="ExternalData_3" localSheetId="6" hidden="1">tdp2b!$A$1:$N$48</definedName>
    <definedName name="ExternalData_4" localSheetId="5" hidden="1">HsTdp2!$A$1:$N$51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0" l="1"/>
  <c r="F32" i="10"/>
  <c r="F31" i="10"/>
  <c r="F27" i="10"/>
  <c r="F28" i="10"/>
  <c r="F29" i="10"/>
  <c r="H32" i="8" l="1"/>
  <c r="I32" i="8"/>
  <c r="J32" i="8"/>
  <c r="H33" i="8"/>
  <c r="I33" i="8"/>
  <c r="J33" i="8"/>
  <c r="H34" i="8"/>
  <c r="I34" i="8"/>
  <c r="J34" i="8"/>
  <c r="G33" i="8"/>
  <c r="G34" i="8"/>
  <c r="G32" i="8"/>
  <c r="C32" i="8"/>
  <c r="D32" i="8"/>
  <c r="C33" i="8"/>
  <c r="D33" i="8"/>
  <c r="C34" i="8"/>
  <c r="D34" i="8"/>
  <c r="B33" i="8"/>
  <c r="B34" i="8"/>
  <c r="B32" i="8"/>
  <c r="J30" i="8"/>
  <c r="I29" i="8"/>
  <c r="H28" i="8"/>
  <c r="I28" i="8"/>
  <c r="J28" i="8"/>
  <c r="H29" i="8"/>
  <c r="J29" i="8"/>
  <c r="H30" i="8"/>
  <c r="I30" i="8"/>
  <c r="G29" i="8"/>
  <c r="F29" i="8" s="1"/>
  <c r="G30" i="8"/>
  <c r="G28" i="8"/>
  <c r="D29" i="8"/>
  <c r="C28" i="8"/>
  <c r="D28" i="8"/>
  <c r="C29" i="8"/>
  <c r="C30" i="8"/>
  <c r="D30" i="8"/>
  <c r="B29" i="8"/>
  <c r="A29" i="8" s="1"/>
  <c r="B30" i="8"/>
  <c r="B28" i="8"/>
  <c r="K24" i="8"/>
  <c r="K23" i="8"/>
  <c r="K22" i="8"/>
  <c r="E24" i="8"/>
  <c r="E23" i="8"/>
  <c r="E22" i="8"/>
  <c r="J16" i="8"/>
  <c r="I16" i="8"/>
  <c r="H16" i="8"/>
  <c r="G16" i="8"/>
  <c r="C16" i="8"/>
  <c r="D16" i="8"/>
  <c r="B16" i="8"/>
  <c r="K12" i="8"/>
  <c r="K15" i="8"/>
  <c r="K14" i="8"/>
  <c r="K13" i="8"/>
  <c r="E15" i="8"/>
  <c r="E14" i="8"/>
  <c r="E12" i="8"/>
  <c r="E13" i="8"/>
  <c r="E27" i="9"/>
  <c r="B29" i="9"/>
  <c r="B28" i="9"/>
  <c r="B27" i="9"/>
  <c r="A28" i="9"/>
  <c r="F31" i="9" s="1"/>
  <c r="F27" i="9"/>
  <c r="E29" i="9"/>
  <c r="D28" i="9"/>
  <c r="C27" i="9"/>
  <c r="D27" i="9"/>
  <c r="C28" i="9"/>
  <c r="E28" i="9"/>
  <c r="F28" i="9"/>
  <c r="C29" i="9"/>
  <c r="D29" i="9"/>
  <c r="F29" i="9"/>
  <c r="G23" i="9"/>
  <c r="G22" i="9"/>
  <c r="G21" i="9"/>
  <c r="G12" i="9"/>
  <c r="H12" i="10"/>
  <c r="D28" i="10" s="1"/>
  <c r="H23" i="10"/>
  <c r="H22" i="10"/>
  <c r="H21" i="10"/>
  <c r="B21" i="9"/>
  <c r="E32" i="9" l="1"/>
  <c r="D32" i="9"/>
  <c r="C32" i="9"/>
  <c r="E31" i="9"/>
  <c r="B32" i="9"/>
  <c r="F33" i="9"/>
  <c r="D31" i="9"/>
  <c r="D33" i="9"/>
  <c r="C31" i="9"/>
  <c r="C33" i="9"/>
  <c r="E33" i="9"/>
  <c r="F32" i="9"/>
  <c r="B33" i="9"/>
  <c r="B31" i="9"/>
  <c r="B28" i="10"/>
  <c r="G27" i="10"/>
  <c r="B29" i="10"/>
  <c r="B33" i="10" s="1"/>
  <c r="E28" i="10"/>
  <c r="E32" i="10" s="1"/>
  <c r="E29" i="10"/>
  <c r="C28" i="10"/>
  <c r="G29" i="10"/>
  <c r="D29" i="10"/>
  <c r="D33" i="10" s="1"/>
  <c r="E27" i="10"/>
  <c r="C29" i="10"/>
  <c r="D27" i="10"/>
  <c r="G28" i="10"/>
  <c r="C27" i="10"/>
  <c r="B27" i="10"/>
  <c r="A28" i="10" s="1"/>
  <c r="C32" i="10" s="1"/>
  <c r="C33" i="10"/>
  <c r="E33" i="10"/>
  <c r="C31" i="10"/>
  <c r="E21" i="9"/>
  <c r="J22" i="8"/>
  <c r="I22" i="8"/>
  <c r="H22" i="8"/>
  <c r="G22" i="8"/>
  <c r="D22" i="8"/>
  <c r="C22" i="8"/>
  <c r="B22" i="8"/>
  <c r="D31" i="10" l="1"/>
  <c r="B31" i="10"/>
  <c r="D32" i="10"/>
  <c r="E31" i="10"/>
  <c r="B32" i="10"/>
  <c r="F21" i="9"/>
  <c r="D21" i="9"/>
  <c r="C21" i="9"/>
  <c r="E13" i="9"/>
  <c r="E12" i="9"/>
  <c r="B13" i="9"/>
  <c r="B12" i="9"/>
  <c r="C21" i="10"/>
  <c r="D21" i="10"/>
  <c r="E21" i="10"/>
  <c r="F21" i="10"/>
  <c r="G21" i="10"/>
  <c r="C22" i="10"/>
  <c r="D22" i="10"/>
  <c r="E22" i="10"/>
  <c r="F22" i="10"/>
  <c r="G22" i="10"/>
  <c r="B22" i="10"/>
  <c r="B21" i="10"/>
  <c r="C13" i="10"/>
  <c r="D13" i="10"/>
  <c r="E13" i="10"/>
  <c r="F13" i="10"/>
  <c r="G13" i="10"/>
  <c r="B13" i="10"/>
  <c r="C12" i="10"/>
  <c r="D12" i="10"/>
  <c r="E12" i="10"/>
  <c r="F12" i="10"/>
  <c r="G12" i="10"/>
  <c r="B12" i="10"/>
  <c r="F22" i="9"/>
  <c r="E22" i="9"/>
  <c r="D22" i="9"/>
  <c r="C22" i="9"/>
  <c r="B22" i="9"/>
  <c r="F13" i="9"/>
  <c r="D13" i="9"/>
  <c r="C13" i="9"/>
  <c r="F12" i="9"/>
  <c r="D12" i="9"/>
  <c r="C12" i="9"/>
  <c r="J23" i="8"/>
  <c r="I23" i="8"/>
  <c r="H23" i="8"/>
  <c r="G23" i="8"/>
  <c r="D23" i="8"/>
  <c r="C23" i="8"/>
  <c r="B23" i="8"/>
  <c r="J14" i="8"/>
  <c r="I14" i="8"/>
  <c r="H14" i="8"/>
  <c r="G14" i="8"/>
  <c r="D14" i="8"/>
  <c r="C14" i="8"/>
  <c r="B14" i="8"/>
  <c r="J13" i="8"/>
  <c r="I13" i="8"/>
  <c r="H13" i="8"/>
  <c r="G13" i="8"/>
  <c r="D13" i="8"/>
  <c r="C13" i="8"/>
  <c r="B13" i="8"/>
  <c r="E14" i="9" l="1"/>
  <c r="B14" i="9"/>
  <c r="D14" i="10"/>
  <c r="G13" i="9"/>
  <c r="G11" i="9"/>
  <c r="C15" i="9" s="1"/>
  <c r="B23" i="10"/>
  <c r="J24" i="8"/>
  <c r="C15" i="8"/>
  <c r="H24" i="8"/>
  <c r="I15" i="8"/>
  <c r="I24" i="8"/>
  <c r="B15" i="8"/>
  <c r="D15" i="8"/>
  <c r="J15" i="8"/>
  <c r="B24" i="8"/>
  <c r="G15" i="8"/>
  <c r="C24" i="8"/>
  <c r="H15" i="8"/>
  <c r="D24" i="8"/>
  <c r="G24" i="8"/>
  <c r="F23" i="10"/>
  <c r="F14" i="10"/>
  <c r="E23" i="9"/>
  <c r="B14" i="10"/>
  <c r="G14" i="10"/>
  <c r="H11" i="10"/>
  <c r="G15" i="10" s="1"/>
  <c r="E14" i="10"/>
  <c r="C14" i="10"/>
  <c r="C23" i="9"/>
  <c r="F14" i="9"/>
  <c r="D14" i="9"/>
  <c r="B23" i="9"/>
  <c r="D23" i="9"/>
  <c r="C14" i="9"/>
  <c r="F23" i="9"/>
  <c r="G23" i="10"/>
  <c r="D23" i="10"/>
  <c r="H13" i="10"/>
  <c r="E23" i="10"/>
  <c r="C23" i="10"/>
  <c r="G32" i="10" l="1"/>
  <c r="G14" i="9"/>
  <c r="F15" i="10"/>
  <c r="E15" i="10"/>
  <c r="C15" i="10"/>
  <c r="D15" i="10"/>
  <c r="B15" i="10"/>
  <c r="E15" i="9"/>
  <c r="F15" i="9"/>
  <c r="B15" i="9"/>
  <c r="D15" i="9"/>
  <c r="H14" i="10"/>
  <c r="G33" i="10" l="1"/>
  <c r="G31" i="10"/>
  <c r="P55" i="3" l="1"/>
  <c r="N55" i="3"/>
  <c r="K55" i="3"/>
  <c r="G55" i="3"/>
  <c r="M52" i="3"/>
  <c r="J52" i="3"/>
  <c r="G52" i="3"/>
  <c r="E52" i="3"/>
  <c r="D52" i="3"/>
  <c r="I48" i="3"/>
  <c r="H48" i="3"/>
  <c r="G48" i="3"/>
  <c r="F48" i="3"/>
  <c r="G49" i="3"/>
  <c r="P44" i="3"/>
  <c r="N44" i="3"/>
  <c r="K44" i="3"/>
  <c r="G44" i="3"/>
  <c r="P43" i="3"/>
  <c r="P42" i="3"/>
  <c r="P41" i="3"/>
  <c r="N42" i="3"/>
  <c r="N43" i="3" s="1"/>
  <c r="N41" i="3"/>
  <c r="K42" i="3"/>
  <c r="K43" i="3" s="1"/>
  <c r="K41" i="3"/>
  <c r="G42" i="3"/>
  <c r="G43" i="3" s="1"/>
  <c r="G41" i="3"/>
  <c r="F43" i="3"/>
  <c r="F42" i="3"/>
  <c r="F41" i="3"/>
  <c r="M36" i="3"/>
  <c r="J36" i="3"/>
  <c r="G36" i="3"/>
  <c r="F36" i="3"/>
  <c r="E36" i="3"/>
  <c r="D36" i="3"/>
  <c r="C36" i="3"/>
  <c r="M34" i="3"/>
  <c r="M35" i="3" s="1"/>
  <c r="M33" i="3"/>
  <c r="J34" i="3"/>
  <c r="J35" i="3" s="1"/>
  <c r="J33" i="3"/>
  <c r="D33" i="3"/>
  <c r="E33" i="3"/>
  <c r="F33" i="3"/>
  <c r="G33" i="3"/>
  <c r="D34" i="3"/>
  <c r="E34" i="3"/>
  <c r="F34" i="3"/>
  <c r="G34" i="3"/>
  <c r="G35" i="3" s="1"/>
  <c r="D35" i="3"/>
  <c r="E35" i="3"/>
  <c r="F35" i="3"/>
  <c r="O28" i="3"/>
  <c r="C35" i="3"/>
  <c r="C34" i="3"/>
  <c r="C33" i="3"/>
  <c r="L28" i="3"/>
  <c r="G28" i="3"/>
  <c r="H28" i="3"/>
  <c r="I28" i="3"/>
  <c r="F28" i="3"/>
  <c r="Q24" i="3"/>
  <c r="Q27" i="3"/>
  <c r="Q26" i="3"/>
  <c r="Q25" i="3"/>
  <c r="O26" i="3"/>
  <c r="O27" i="3" s="1"/>
  <c r="O25" i="3"/>
  <c r="L26" i="3"/>
  <c r="L27" i="3" s="1"/>
  <c r="L25" i="3"/>
  <c r="G25" i="3"/>
  <c r="H25" i="3"/>
  <c r="I25" i="3"/>
  <c r="G26" i="3"/>
  <c r="G27" i="3" s="1"/>
  <c r="H26" i="3"/>
  <c r="H27" i="3" s="1"/>
  <c r="I26" i="3"/>
  <c r="I27" i="3" s="1"/>
  <c r="P18" i="3"/>
  <c r="F27" i="3"/>
  <c r="F26" i="3"/>
  <c r="F25" i="3"/>
  <c r="Q15" i="3"/>
  <c r="K19" i="3" s="1"/>
  <c r="Q18" i="3"/>
  <c r="Q17" i="3"/>
  <c r="Q16" i="3"/>
  <c r="D16" i="3"/>
  <c r="E16" i="3"/>
  <c r="F16" i="3"/>
  <c r="G16" i="3"/>
  <c r="H16" i="3"/>
  <c r="I16" i="3"/>
  <c r="J16" i="3"/>
  <c r="J18" i="3" s="1"/>
  <c r="K16" i="3"/>
  <c r="K18" i="3" s="1"/>
  <c r="L16" i="3"/>
  <c r="M16" i="3"/>
  <c r="N16" i="3"/>
  <c r="O16" i="3"/>
  <c r="P16" i="3"/>
  <c r="D17" i="3"/>
  <c r="E17" i="3"/>
  <c r="E18" i="3" s="1"/>
  <c r="F17" i="3"/>
  <c r="F18" i="3" s="1"/>
  <c r="G17" i="3"/>
  <c r="H17" i="3"/>
  <c r="I17" i="3"/>
  <c r="J17" i="3"/>
  <c r="K17" i="3"/>
  <c r="L17" i="3"/>
  <c r="M17" i="3"/>
  <c r="M18" i="3" s="1"/>
  <c r="N17" i="3"/>
  <c r="N18" i="3" s="1"/>
  <c r="O17" i="3"/>
  <c r="P17" i="3"/>
  <c r="D18" i="3"/>
  <c r="G18" i="3"/>
  <c r="H18" i="3"/>
  <c r="I18" i="3"/>
  <c r="L18" i="3"/>
  <c r="O18" i="3"/>
  <c r="C18" i="3"/>
  <c r="C17" i="3"/>
  <c r="C16" i="3"/>
  <c r="O19" i="3" l="1"/>
  <c r="G19" i="3"/>
  <c r="J19" i="3"/>
  <c r="I19" i="3"/>
  <c r="P19" i="3"/>
  <c r="H19" i="3"/>
  <c r="N19" i="3"/>
  <c r="F19" i="3"/>
  <c r="M19" i="3"/>
  <c r="E19" i="3"/>
  <c r="L19" i="3"/>
  <c r="D19" i="3"/>
  <c r="G54" i="3"/>
  <c r="K54" i="3"/>
  <c r="N54" i="3"/>
  <c r="P54" i="3"/>
  <c r="F54" i="3"/>
  <c r="F51" i="3"/>
  <c r="O48" i="3"/>
  <c r="L48" i="3"/>
  <c r="M51" i="3"/>
  <c r="J51" i="3"/>
  <c r="G51" i="3"/>
  <c r="E51" i="3"/>
  <c r="D51" i="3"/>
  <c r="O49" i="3" l="1"/>
  <c r="I49" i="3"/>
  <c r="L49" i="3"/>
  <c r="H49" i="3"/>
  <c r="C51" i="3"/>
  <c r="C19" i="3"/>
  <c r="Q32" i="3"/>
  <c r="Q41" i="3"/>
  <c r="Q40" i="3"/>
  <c r="Q42" i="3"/>
  <c r="Q33" i="3"/>
  <c r="Q34" i="3"/>
  <c r="F44" i="3" l="1"/>
  <c r="Q43" i="3"/>
  <c r="Q35" i="3"/>
  <c r="G33" i="1" l="1"/>
  <c r="H33" i="1" s="1"/>
  <c r="G32" i="1"/>
  <c r="G31" i="1"/>
  <c r="G30" i="1"/>
  <c r="G29" i="1"/>
  <c r="G28" i="1"/>
  <c r="G27" i="1"/>
  <c r="G26" i="1"/>
  <c r="G25" i="1"/>
  <c r="G24" i="1"/>
  <c r="G23" i="1"/>
  <c r="G22" i="1"/>
  <c r="H22" i="1" s="1"/>
  <c r="G21" i="1"/>
  <c r="G20" i="1"/>
  <c r="C6" i="1"/>
  <c r="D6" i="1" s="1"/>
  <c r="G4" i="1"/>
  <c r="G5" i="1" s="1"/>
  <c r="F4" i="1"/>
  <c r="F9" i="1" s="1"/>
  <c r="E4" i="1"/>
  <c r="E5" i="1" s="1"/>
  <c r="D4" i="1"/>
  <c r="D9" i="1" s="1"/>
  <c r="G9" i="1" l="1"/>
  <c r="G7" i="1"/>
  <c r="I32" i="1"/>
  <c r="J32" i="1" s="1"/>
  <c r="H25" i="1"/>
  <c r="H27" i="1"/>
  <c r="I27" i="1" s="1"/>
  <c r="J27" i="1" s="1"/>
  <c r="H29" i="1"/>
  <c r="I29" i="1" s="1"/>
  <c r="J29" i="1" s="1"/>
  <c r="H31" i="1"/>
  <c r="F6" i="1"/>
  <c r="F8" i="1"/>
  <c r="I22" i="1"/>
  <c r="I25" i="1"/>
  <c r="I31" i="1"/>
  <c r="J31" i="1" s="1"/>
  <c r="I33" i="1"/>
  <c r="J33" i="1" s="1"/>
  <c r="D5" i="1"/>
  <c r="G6" i="1"/>
  <c r="G8" i="1"/>
  <c r="J22" i="1"/>
  <c r="J25" i="1"/>
  <c r="E8" i="1"/>
  <c r="F5" i="1"/>
  <c r="E7" i="1"/>
  <c r="E9" i="1"/>
  <c r="H21" i="1"/>
  <c r="I21" i="1" s="1"/>
  <c r="J21" i="1" s="1"/>
  <c r="H23" i="1"/>
  <c r="H24" i="1"/>
  <c r="I24" i="1" s="1"/>
  <c r="J24" i="1" s="1"/>
  <c r="H26" i="1"/>
  <c r="I26" i="1" s="1"/>
  <c r="J26" i="1" s="1"/>
  <c r="H28" i="1"/>
  <c r="H30" i="1"/>
  <c r="I30" i="1" s="1"/>
  <c r="J30" i="1" s="1"/>
  <c r="H32" i="1"/>
  <c r="D8" i="1"/>
  <c r="E6" i="1"/>
  <c r="H20" i="1"/>
  <c r="D7" i="1"/>
  <c r="F7" i="1"/>
  <c r="I28" i="1"/>
  <c r="J28" i="1" s="1"/>
  <c r="I23" i="1" l="1"/>
  <c r="J23" i="1" s="1"/>
  <c r="I20" i="1"/>
  <c r="J20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27C93D1-D3C2-496E-9EDD-F5DDCC776468}" keepAlive="1" name="Query - 240509-2a" description="Connection to the '240509-2a' query in the workbook." type="5" refreshedVersion="6" background="1" saveData="1">
    <dbPr connection="Provider=Microsoft.Mashup.OleDb.1;Data Source=$Workbook$;Location=240509-2a;Extended Properties=&quot;&quot;" command="SELECT * FROM [240509-2a]"/>
  </connection>
  <connection id="2" xr16:uid="{0E3A7E4A-14AA-4466-9070-03CB980AD2ED}" keepAlive="1" name="Query - 240509-2b" description="Connection to the '240509-2b' query in the workbook." type="5" refreshedVersion="6" background="1" saveData="1">
    <dbPr connection="Provider=Microsoft.Mashup.OleDb.1;Data Source=$Workbook$;Location=240509-2b;Extended Properties=&quot;&quot;" command="SELECT * FROM [240509-2b]"/>
  </connection>
  <connection id="3" xr16:uid="{35DCED48-40F6-4217-AAFF-1AFFF5A837B3}" keepAlive="1" name="Query - 240509-ATP50" description="Connection to the '240509-ATP50' query in the workbook." type="5" refreshedVersion="6" background="1" saveData="1">
    <dbPr connection="Provider=Microsoft.Mashup.OleDb.1;Data Source=$Workbook$;Location=240509-ATP50;Extended Properties=&quot;&quot;" command="SELECT * FROM [240509-ATP50]"/>
  </connection>
  <connection id="4" xr16:uid="{7D854FC4-543B-488E-967F-15E0D3C9559C}" keepAlive="1" name="Query - 240509-Hs2" description="Connection to the '240509-Hs2' query in the workbook." type="5" refreshedVersion="6" background="1" saveData="1">
    <dbPr connection="Provider=Microsoft.Mashup.OleDb.1;Data Source=$Workbook$;Location=240509-Hs2;Extended Properties=&quot;&quot;" command="SELECT * FROM [240509-Hs2]"/>
  </connection>
</connections>
</file>

<file path=xl/sharedStrings.xml><?xml version="1.0" encoding="utf-8"?>
<sst xmlns="http://schemas.openxmlformats.org/spreadsheetml/2006/main" count="3420" uniqueCount="388">
  <si>
    <t>exp 41</t>
  </si>
  <si>
    <t>fish exp 147, 148</t>
  </si>
  <si>
    <t>H</t>
  </si>
  <si>
    <t>G</t>
  </si>
  <si>
    <t>F</t>
  </si>
  <si>
    <t>E</t>
  </si>
  <si>
    <t>D</t>
  </si>
  <si>
    <t>C</t>
  </si>
  <si>
    <t>B</t>
  </si>
  <si>
    <t>A</t>
  </si>
  <si>
    <t>GoTaq Promega</t>
  </si>
  <si>
    <t>ATP50</t>
  </si>
  <si>
    <t>2b</t>
  </si>
  <si>
    <t>2a</t>
  </si>
  <si>
    <t>mastermix (per gene) (ul)</t>
  </si>
  <si>
    <t>1 reaction</t>
  </si>
  <si>
    <t>x-plicates:</t>
  </si>
  <si>
    <t xml:space="preserve">master mix </t>
  </si>
  <si>
    <t>nb tissues:</t>
  </si>
  <si>
    <t>dH2O</t>
  </si>
  <si>
    <t>CRX</t>
  </si>
  <si>
    <t>Fwd (10uM)</t>
  </si>
  <si>
    <t>Rev (10uM)</t>
  </si>
  <si>
    <t>genes/primer pairs:</t>
  </si>
  <si>
    <t>size</t>
  </si>
  <si>
    <t>efficiency</t>
  </si>
  <si>
    <t>Dr Atp50</t>
  </si>
  <si>
    <t>2478 x 2479</t>
  </si>
  <si>
    <t>93 bp</t>
  </si>
  <si>
    <t>cf. qRT-PCR #19</t>
  </si>
  <si>
    <t>re-ordered</t>
  </si>
  <si>
    <t>Dr Tdp2b</t>
  </si>
  <si>
    <t>1286 x 1287</t>
  </si>
  <si>
    <t>133 bp</t>
  </si>
  <si>
    <t>cf. IA</t>
  </si>
  <si>
    <t>Dr Tdp2a</t>
  </si>
  <si>
    <t>1284 x 1285</t>
  </si>
  <si>
    <t>97 bp</t>
  </si>
  <si>
    <t>Hs Tdp2</t>
  </si>
  <si>
    <t>1290 x 1291</t>
  </si>
  <si>
    <t>96 bp</t>
  </si>
  <si>
    <t/>
  </si>
  <si>
    <t>tissue: cDNA</t>
  </si>
  <si>
    <t>stock (ng/ul)</t>
  </si>
  <si>
    <t>ng/reac</t>
  </si>
  <si>
    <t>ul/reac</t>
  </si>
  <si>
    <t># reactions</t>
  </si>
  <si>
    <t>ul stock</t>
  </si>
  <si>
    <t>qsp ul dH2O</t>
  </si>
  <si>
    <t>final vol.</t>
  </si>
  <si>
    <t>final conc.</t>
  </si>
  <si>
    <t>wt</t>
  </si>
  <si>
    <t>2dpf</t>
  </si>
  <si>
    <t>fish exp 147</t>
  </si>
  <si>
    <t>tdp2bMO + HsTdp2</t>
  </si>
  <si>
    <t>HsTdp2</t>
  </si>
  <si>
    <t>1dpf</t>
  </si>
  <si>
    <t>fish exp 148</t>
  </si>
  <si>
    <t>tdp2bMO</t>
  </si>
  <si>
    <t>tdp2bMO + Tdp2b RNA</t>
  </si>
  <si>
    <t>tdp2bMO + Tdp2bMut RNA</t>
  </si>
  <si>
    <t>tdp2bMO + HsTdp2 RNA</t>
  </si>
  <si>
    <t>tdp2bMO + Tdp2a RNA</t>
  </si>
  <si>
    <t>Tdp2b RNA</t>
  </si>
  <si>
    <t>HsTdp2 RNA</t>
  </si>
  <si>
    <t>Tdp2a RNA</t>
  </si>
  <si>
    <t>tdp1 + tdp2b RNA</t>
  </si>
  <si>
    <t>tdp1 + tdp2a RNA</t>
  </si>
  <si>
    <t>per well</t>
  </si>
  <si>
    <t>7,5 µl MM, then 2,5ul cDNA</t>
  </si>
  <si>
    <t>primer #</t>
  </si>
  <si>
    <t>primer efficiency</t>
  </si>
  <si>
    <t>manual Ct</t>
  </si>
  <si>
    <t>man. baseline</t>
  </si>
  <si>
    <t>treshold 0.5</t>
  </si>
  <si>
    <t xml:space="preserve"> 3 to 15</t>
  </si>
  <si>
    <t>Atp50</t>
  </si>
  <si>
    <t>median</t>
  </si>
  <si>
    <t>mean</t>
  </si>
  <si>
    <t>average</t>
  </si>
  <si>
    <t>st dev</t>
  </si>
  <si>
    <t>SD</t>
  </si>
  <si>
    <t>%st dev</t>
  </si>
  <si>
    <t>% of difference</t>
  </si>
  <si>
    <r>
      <t>E (HGK)</t>
    </r>
    <r>
      <rPr>
        <b/>
        <vertAlign val="superscript"/>
        <sz val="8"/>
        <rFont val="Calibri"/>
        <family val="2"/>
      </rPr>
      <t>Ct(HKG)</t>
    </r>
    <r>
      <rPr>
        <b/>
        <sz val="8"/>
        <rFont val="Calibri"/>
        <family val="2"/>
      </rPr>
      <t>/E(targ)</t>
    </r>
    <r>
      <rPr>
        <b/>
        <vertAlign val="superscript"/>
        <sz val="8"/>
        <rFont val="Calibri"/>
        <family val="2"/>
      </rPr>
      <t>Ct(targ)</t>
    </r>
    <r>
      <rPr>
        <b/>
        <sz val="8"/>
        <rFont val="Calibri"/>
        <family val="2"/>
      </rPr>
      <t>x10^6</t>
    </r>
  </si>
  <si>
    <t>fc to respective wt</t>
  </si>
  <si>
    <t xml:space="preserve">primer </t>
  </si>
  <si>
    <t>all: 10ng/reaction</t>
  </si>
  <si>
    <t>tdp2b</t>
  </si>
  <si>
    <t>Hs tdp2</t>
  </si>
  <si>
    <t>tdp2a</t>
  </si>
  <si>
    <t>MNE to each ATP50</t>
  </si>
  <si>
    <t>treshold 0.2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</si>
  <si>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</si>
  <si>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</si>
  <si>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</si>
  <si>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</si>
  <si>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</si>
  <si>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</si>
  <si>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</si>
  <si>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</si>
  <si>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</si>
  <si>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</si>
  <si>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</si>
  <si>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</si>
  <si>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</si>
  <si>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</si>
  <si>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 xml:space="preserve">Document Name: 240509 </t>
  </si>
  <si>
    <t>Plate Type: Standard Curve</t>
  </si>
  <si>
    <t>User: User</t>
  </si>
  <si>
    <t>Document Information</t>
  </si>
  <si>
    <t>Operator: Administrator</t>
  </si>
  <si>
    <t>Run Date: Thursday</t>
  </si>
  <si>
    <t xml:space="preserve"> May 09</t>
  </si>
  <si>
    <t xml:space="preserve"> 2024 13:48:59</t>
  </si>
  <si>
    <t>Last Modified: Thursday</t>
  </si>
  <si>
    <t xml:space="preserve"> 2024 15:34:38</t>
  </si>
  <si>
    <t>Instrument Type: Applied Biosystems 7300 Real-Time PCR System</t>
  </si>
  <si>
    <t>Exporting Mode: Based on Selected Wells and Report Setting</t>
  </si>
  <si>
    <t>Comments:</t>
  </si>
  <si>
    <t>SDS v1.4</t>
  </si>
  <si>
    <t>Thermal Cycler Profile</t>
  </si>
  <si>
    <t>Stage</t>
  </si>
  <si>
    <t>Repetitions</t>
  </si>
  <si>
    <t>Temperature</t>
  </si>
  <si>
    <t>Time</t>
  </si>
  <si>
    <t>Ramp Rate</t>
  </si>
  <si>
    <t>Auto Increment</t>
  </si>
  <si>
    <t>1</t>
  </si>
  <si>
    <t>50.0 °C</t>
  </si>
  <si>
    <t>2:00</t>
  </si>
  <si>
    <t>Auto</t>
  </si>
  <si>
    <t>2</t>
  </si>
  <si>
    <t>95.0 °C</t>
  </si>
  <si>
    <t>10:00</t>
  </si>
  <si>
    <t>3</t>
  </si>
  <si>
    <t>40</t>
  </si>
  <si>
    <t>0:15</t>
  </si>
  <si>
    <t>60.0 °C</t>
  </si>
  <si>
    <t>1:00</t>
  </si>
  <si>
    <t>4 (Dissociation)</t>
  </si>
  <si>
    <t>Standard 7300 Mode</t>
  </si>
  <si>
    <t>Data Collection :  Stage 3 Step 2</t>
  </si>
  <si>
    <t>PCR Volume: 10 µL</t>
  </si>
  <si>
    <t>Well</t>
  </si>
  <si>
    <t>Sample Name</t>
  </si>
  <si>
    <t>Detector</t>
  </si>
  <si>
    <t>Task</t>
  </si>
  <si>
    <t>Ct</t>
  </si>
  <si>
    <t>StdDev Ct</t>
  </si>
  <si>
    <t>Quantity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</si>
  <si>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</si>
  <si>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</si>
  <si>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</si>
  <si>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</si>
  <si>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</si>
  <si>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</si>
  <si>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</si>
  <si>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</si>
  <si>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MARTA SB</t>
  </si>
  <si>
    <t>Unknown</t>
  </si>
  <si>
    <t>17.2536</t>
  </si>
  <si>
    <t>-999.9</t>
  </si>
  <si>
    <t>81.2</t>
  </si>
  <si>
    <t>A2</t>
  </si>
  <si>
    <t>18.0398</t>
  </si>
  <si>
    <t>A3</t>
  </si>
  <si>
    <t>17.9963</t>
  </si>
  <si>
    <t>A4</t>
  </si>
  <si>
    <t>17.9756</t>
  </si>
  <si>
    <t>A5</t>
  </si>
  <si>
    <t>17.982</t>
  </si>
  <si>
    <t>A6</t>
  </si>
  <si>
    <t>18.0521</t>
  </si>
  <si>
    <t>A7</t>
  </si>
  <si>
    <t>17.591</t>
  </si>
  <si>
    <t>A8</t>
  </si>
  <si>
    <t>17.4557</t>
  </si>
  <si>
    <t>A9</t>
  </si>
  <si>
    <t>17.7917</t>
  </si>
  <si>
    <t>81.0</t>
  </si>
  <si>
    <t>A10</t>
  </si>
  <si>
    <t>17.8554</t>
  </si>
  <si>
    <t>A11</t>
  </si>
  <si>
    <t>17.9714</t>
  </si>
  <si>
    <t>A12</t>
  </si>
  <si>
    <t>18.1815</t>
  </si>
  <si>
    <t>80.7</t>
  </si>
  <si>
    <t>B1</t>
  </si>
  <si>
    <t>17.2841</t>
  </si>
  <si>
    <t>B2</t>
  </si>
  <si>
    <t>18.0622</t>
  </si>
  <si>
    <t>B3</t>
  </si>
  <si>
    <t>17.998</t>
  </si>
  <si>
    <t>B4</t>
  </si>
  <si>
    <t>18.0945</t>
  </si>
  <si>
    <t>81.5</t>
  </si>
  <si>
    <t>B5</t>
  </si>
  <si>
    <t>17.8068</t>
  </si>
  <si>
    <t>B6</t>
  </si>
  <si>
    <t>18.0336</t>
  </si>
  <si>
    <t>B7</t>
  </si>
  <si>
    <t>17.4768</t>
  </si>
  <si>
    <t>B8</t>
  </si>
  <si>
    <t>17.4001</t>
  </si>
  <si>
    <t>B9</t>
  </si>
  <si>
    <t>17.603</t>
  </si>
  <si>
    <t>B10</t>
  </si>
  <si>
    <t>17.8098</t>
  </si>
  <si>
    <t>B11</t>
  </si>
  <si>
    <t>17.9071</t>
  </si>
  <si>
    <t>B12</t>
  </si>
  <si>
    <t>18.6448</t>
  </si>
  <si>
    <t>C1</t>
  </si>
  <si>
    <t>17.2537</t>
  </si>
  <si>
    <t>C2</t>
  </si>
  <si>
    <t>18.0551</t>
  </si>
  <si>
    <t>C3</t>
  </si>
  <si>
    <t>17.9413</t>
  </si>
  <si>
    <t>C4</t>
  </si>
  <si>
    <t>17.8522</t>
  </si>
  <si>
    <t>C5</t>
  </si>
  <si>
    <t>18.073</t>
  </si>
  <si>
    <t>81.7</t>
  </si>
  <si>
    <t>C6</t>
  </si>
  <si>
    <t>17.9889</t>
  </si>
  <si>
    <t>C7</t>
  </si>
  <si>
    <t>17.3887</t>
  </si>
  <si>
    <t>C8</t>
  </si>
  <si>
    <t>17.4159</t>
  </si>
  <si>
    <t>C9</t>
  </si>
  <si>
    <t>17.5726</t>
  </si>
  <si>
    <t>C10</t>
  </si>
  <si>
    <t>17.8015</t>
  </si>
  <si>
    <t>C11</t>
  </si>
  <si>
    <t>17.9915</t>
  </si>
  <si>
    <t>C12</t>
  </si>
  <si>
    <t>18.1813</t>
  </si>
  <si>
    <t>G7</t>
  </si>
  <si>
    <t>17.1077</t>
  </si>
  <si>
    <t>G8</t>
  </si>
  <si>
    <t>17.0741</t>
  </si>
  <si>
    <t>G9</t>
  </si>
  <si>
    <t>17.146</t>
  </si>
  <si>
    <t>H7</t>
  </si>
  <si>
    <t>16.9143</t>
  </si>
  <si>
    <t>H8</t>
  </si>
  <si>
    <t>17.0966</t>
  </si>
  <si>
    <t>H9</t>
  </si>
  <si>
    <t>17.1447</t>
  </si>
  <si>
    <t>D10</t>
  </si>
  <si>
    <t>18.4968</t>
  </si>
  <si>
    <t>D11</t>
  </si>
  <si>
    <t>18.5258</t>
  </si>
  <si>
    <t>80.5</t>
  </si>
  <si>
    <t>D12</t>
  </si>
  <si>
    <t>18.6154</t>
  </si>
  <si>
    <t>80.3</t>
  </si>
  <si>
    <t>E10</t>
  </si>
  <si>
    <t>19.4344</t>
  </si>
  <si>
    <t>E11</t>
  </si>
  <si>
    <t>19.5692</t>
  </si>
  <si>
    <t>E12</t>
  </si>
  <si>
    <t>19.6132</t>
  </si>
  <si>
    <t>F10</t>
  </si>
  <si>
    <t>20.3278</t>
  </si>
  <si>
    <t>F11</t>
  </si>
  <si>
    <t>20.3767</t>
  </si>
  <si>
    <t>F12</t>
  </si>
  <si>
    <t>20.4854</t>
  </si>
  <si>
    <t>G10</t>
  </si>
  <si>
    <t>29.527</t>
  </si>
  <si>
    <t>G11</t>
  </si>
  <si>
    <t>29.9852</t>
  </si>
  <si>
    <t>G12</t>
  </si>
  <si>
    <t>29.9487</t>
  </si>
  <si>
    <t>H10</t>
  </si>
  <si>
    <t>28.4499</t>
  </si>
  <si>
    <t>H11</t>
  </si>
  <si>
    <t>28.5788</t>
  </si>
  <si>
    <t>H12</t>
  </si>
  <si>
    <t>29.1442</t>
  </si>
  <si>
    <t>D1</t>
  </si>
  <si>
    <t>23.5393</t>
  </si>
  <si>
    <t>D2</t>
  </si>
  <si>
    <t>23.5991</t>
  </si>
  <si>
    <t>D3</t>
  </si>
  <si>
    <t>23.6327</t>
  </si>
  <si>
    <t>D4</t>
  </si>
  <si>
    <t>20.6549</t>
  </si>
  <si>
    <t>D5</t>
  </si>
  <si>
    <t>20.6546</t>
  </si>
  <si>
    <t>D6</t>
  </si>
  <si>
    <t>20.6115</t>
  </si>
  <si>
    <t>E1</t>
  </si>
  <si>
    <t>21.9593</t>
  </si>
  <si>
    <t>E2</t>
  </si>
  <si>
    <t>21.803</t>
  </si>
  <si>
    <t>E3</t>
  </si>
  <si>
    <t>21.8153</t>
  </si>
  <si>
    <t>F1</t>
  </si>
  <si>
    <t>20.1482</t>
  </si>
  <si>
    <t>F2</t>
  </si>
  <si>
    <t>20.0706</t>
  </si>
  <si>
    <t>F3</t>
  </si>
  <si>
    <t>20.0508</t>
  </si>
  <si>
    <t>G1</t>
  </si>
  <si>
    <t>20.8224</t>
  </si>
  <si>
    <t>G2</t>
  </si>
  <si>
    <t>20.7695</t>
  </si>
  <si>
    <t>G3</t>
  </si>
  <si>
    <t>20.7796</t>
  </si>
  <si>
    <t>H1</t>
  </si>
  <si>
    <t>21.0942</t>
  </si>
  <si>
    <t>H2</t>
  </si>
  <si>
    <t>20.9773</t>
  </si>
  <si>
    <t>H3</t>
  </si>
  <si>
    <t>20.7258</t>
  </si>
  <si>
    <t>D7</t>
  </si>
  <si>
    <t>30.6505</t>
  </si>
  <si>
    <t>77.9</t>
  </si>
  <si>
    <t>D8</t>
  </si>
  <si>
    <t>30.2417</t>
  </si>
  <si>
    <t>D9</t>
  </si>
  <si>
    <t>30.6322</t>
  </si>
  <si>
    <t>77.7</t>
  </si>
  <si>
    <t>E4</t>
  </si>
  <si>
    <t>30.6051</t>
  </si>
  <si>
    <t>E5</t>
  </si>
  <si>
    <t>30.4444</t>
  </si>
  <si>
    <t>E6</t>
  </si>
  <si>
    <t>30.3291</t>
  </si>
  <si>
    <t>E7</t>
  </si>
  <si>
    <t>22.9632</t>
  </si>
  <si>
    <t>E8</t>
  </si>
  <si>
    <t>23.007</t>
  </si>
  <si>
    <t>E9</t>
  </si>
  <si>
    <t>23.0991</t>
  </si>
  <si>
    <t>77.5</t>
  </si>
  <si>
    <t>F4</t>
  </si>
  <si>
    <t>22.2856</t>
  </si>
  <si>
    <t>F5</t>
  </si>
  <si>
    <t>22.1987</t>
  </si>
  <si>
    <t>F6</t>
  </si>
  <si>
    <t>22.0543</t>
  </si>
  <si>
    <t>F7</t>
  </si>
  <si>
    <t>21.6222</t>
  </si>
  <si>
    <t>F8</t>
  </si>
  <si>
    <t>21.4214</t>
  </si>
  <si>
    <t>F9</t>
  </si>
  <si>
    <t>21.6225</t>
  </si>
  <si>
    <t>G4</t>
  </si>
  <si>
    <t>22.2688</t>
  </si>
  <si>
    <t>77.2</t>
  </si>
  <si>
    <t>G5</t>
  </si>
  <si>
    <t>22.0034</t>
  </si>
  <si>
    <t>G6</t>
  </si>
  <si>
    <t>21.8565</t>
  </si>
  <si>
    <t>H4</t>
  </si>
  <si>
    <t>30.2995</t>
  </si>
  <si>
    <t>H5</t>
  </si>
  <si>
    <t>30.0115</t>
  </si>
  <si>
    <t>H6</t>
  </si>
  <si>
    <t>30.2581</t>
  </si>
  <si>
    <t>CONCLUSION:</t>
  </si>
  <si>
    <t>tdp2b is up in tdp2bMO  (3x)&gt; same result in qRTPCR 26 (fish exp 122 and 124!), 27 (fish exp 121)</t>
  </si>
  <si>
    <t>fc vs. Av. MNE wt</t>
  </si>
  <si>
    <t>tdp2b is expressed, tdp2bmut. is expressed</t>
  </si>
  <si>
    <t>exp 147</t>
  </si>
  <si>
    <t>exp 148</t>
  </si>
  <si>
    <t>HSTdp2 primers amplify something in WT zebrafish embryos - recheck the theorectical annealing of HsTDP2 F and R on DrTdp2a and DrTdp2b</t>
  </si>
  <si>
    <t>HsTdp2 is very highly overexpressed</t>
  </si>
  <si>
    <r>
      <t>average MNE*10</t>
    </r>
    <r>
      <rPr>
        <vertAlign val="superscript"/>
        <sz val="11"/>
        <color rgb="FFFF0000"/>
        <rFont val="Calibri"/>
        <family val="2"/>
        <scheme val="minor"/>
      </rPr>
      <t>6</t>
    </r>
    <r>
      <rPr>
        <sz val="11"/>
        <color rgb="FFFF0000"/>
        <rFont val="Calibri"/>
        <family val="2"/>
        <scheme val="minor"/>
      </rPr>
      <t xml:space="preserve"> wt</t>
    </r>
  </si>
  <si>
    <t>tdp2a is upregulated in tdp2bMO</t>
  </si>
  <si>
    <t>tdp2a is very highly overexpressed, 2x less in tdp1ko injected 2a</t>
  </si>
  <si>
    <t>Possible explanations for 2b -mRNA increase in morphants</t>
  </si>
  <si>
    <t>1. Protein is obviously depleted which we see in the activity assay, so could be that mRNA is hiperproduced as a response to silencing, but is not yet fully translated, cause we would not see activity decrease in TDP2activity assay</t>
  </si>
  <si>
    <t xml:space="preserve">average </t>
  </si>
  <si>
    <t>only for 2a OE</t>
  </si>
  <si>
    <t>only for 2b OE</t>
  </si>
  <si>
    <r>
      <t>MNE*10</t>
    </r>
    <r>
      <rPr>
        <b/>
        <i/>
        <vertAlign val="superscript"/>
        <sz val="11"/>
        <color theme="1"/>
        <rFont val="Calibri"/>
        <family val="2"/>
        <scheme val="minor"/>
      </rPr>
      <t>6</t>
    </r>
    <r>
      <rPr>
        <b/>
        <i/>
        <sz val="11"/>
        <color theme="1"/>
        <rFont val="Calibri"/>
        <family val="2"/>
        <scheme val="minor"/>
      </rPr>
      <t xml:space="preserve"> HsTdp2 RNA to Atp50 mean</t>
    </r>
  </si>
  <si>
    <r>
      <t>MNE*10</t>
    </r>
    <r>
      <rPr>
        <b/>
        <i/>
        <vertAlign val="superscript"/>
        <sz val="11"/>
        <color theme="1"/>
        <rFont val="Calibri"/>
        <family val="2"/>
        <scheme val="minor"/>
      </rPr>
      <t>6</t>
    </r>
    <r>
      <rPr>
        <b/>
        <i/>
        <sz val="11"/>
        <color theme="1"/>
        <rFont val="Calibri"/>
        <family val="2"/>
        <scheme val="minor"/>
      </rPr>
      <t xml:space="preserve"> Tdp2a RNA to Atp50 mean</t>
    </r>
  </si>
  <si>
    <r>
      <t>MNE*10</t>
    </r>
    <r>
      <rPr>
        <b/>
        <i/>
        <vertAlign val="superscript"/>
        <sz val="11"/>
        <color theme="1"/>
        <rFont val="Calibri"/>
        <family val="2"/>
        <scheme val="minor"/>
      </rPr>
      <t>6</t>
    </r>
    <r>
      <rPr>
        <b/>
        <i/>
        <sz val="11"/>
        <color theme="1"/>
        <rFont val="Calibri"/>
        <family val="2"/>
        <scheme val="minor"/>
      </rPr>
      <t xml:space="preserve"> Tdp2b RNA to Atp50 mean</t>
    </r>
  </si>
  <si>
    <t>only for HsTDP2 OE</t>
  </si>
  <si>
    <t>&gt; no annealing to tdp2a or tdp2b</t>
  </si>
  <si>
    <t>&gt; likely minute contamination from Hs</t>
  </si>
  <si>
    <t>"activity tdp2 set 2" and "RADAR tdp1 set 1"</t>
  </si>
  <si>
    <t>"activity tdp2 set 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</si>
</sst>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u/>
      <sz val="11"/>
      <name val="Calibri"/>
      <family val="2"/>
      <scheme val="minor"/>
    </font>
    <font>
      <sz val="12"/>
      <name val="Calibri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u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i/>
      <sz val="11"/>
      <color rgb="FF0070C0"/>
      <name val="Calibri"/>
      <family val="2"/>
      <scheme val="minor"/>
    </font>
    <font>
      <b/>
      <sz val="8"/>
      <name val="Calibri"/>
      <family val="2"/>
      <scheme val="minor"/>
    </font>
    <font>
      <b/>
      <vertAlign val="superscript"/>
      <sz val="8"/>
      <name val="Calibri"/>
      <family val="2"/>
    </font>
    <font>
      <b/>
      <sz val="8"/>
      <name val="Calibri"/>
      <family val="2"/>
    </font>
    <font>
      <b/>
      <sz val="11"/>
      <color rgb="FF0070C0"/>
      <name val="Calibri"/>
      <family val="2"/>
      <scheme val="minor"/>
    </font>
    <font>
      <vertAlign val="superscript"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6" fillId="0" borderId="0"/>
    <xf numFmtId="0" fontId="1" fillId="0" borderId="0"/>
    <xf numFmtId="0" fontId="2" fillId="0" borderId="0"/>
    <xf numFmtId="0" fontId="16" fillId="0" borderId="0"/>
  </cellStyleXfs>
  <cellXfs count="222">
    <xf numFmtId="0" fontId="0" fillId="0" borderId="0" xfId="0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shrinkToFit="1"/>
    </xf>
    <xf numFmtId="0" fontId="0" fillId="2" borderId="0" xfId="0" applyFill="1" applyBorder="1" applyAlignment="1">
      <alignment horizontal="center" vertical="top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5" fillId="2" borderId="0" xfId="0" applyFont="1" applyFill="1" applyBorder="1" applyAlignment="1">
      <alignment vertical="top"/>
    </xf>
    <xf numFmtId="0" fontId="0" fillId="2" borderId="0" xfId="0" applyFill="1" applyBorder="1" applyAlignment="1"/>
    <xf numFmtId="0" fontId="0" fillId="0" borderId="0" xfId="0" applyBorder="1"/>
    <xf numFmtId="0" fontId="6" fillId="2" borderId="0" xfId="0" applyFont="1" applyFill="1" applyBorder="1"/>
    <xf numFmtId="14" fontId="6" fillId="2" borderId="0" xfId="0" applyNumberFormat="1" applyFont="1" applyFill="1" applyBorder="1"/>
    <xf numFmtId="0" fontId="5" fillId="2" borderId="0" xfId="0" applyFont="1" applyFill="1" applyBorder="1"/>
    <xf numFmtId="0" fontId="7" fillId="2" borderId="0" xfId="0" applyFont="1" applyFill="1" applyBorder="1" applyAlignment="1">
      <alignment horizontal="center" textRotation="180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0" fontId="0" fillId="2" borderId="0" xfId="0" applyFill="1" applyBorder="1" applyAlignment="1">
      <alignment vertical="center" textRotation="180"/>
    </xf>
    <xf numFmtId="0" fontId="7" fillId="2" borderId="0" xfId="0" applyFont="1" applyFill="1" applyBorder="1" applyAlignment="1">
      <alignment horizontal="left"/>
    </xf>
    <xf numFmtId="0" fontId="8" fillId="4" borderId="0" xfId="0" applyFont="1" applyFill="1" applyBorder="1"/>
    <xf numFmtId="0" fontId="8" fillId="4" borderId="0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3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0" fontId="5" fillId="2" borderId="0" xfId="0" applyFont="1" applyFill="1"/>
    <xf numFmtId="0" fontId="5" fillId="2" borderId="6" xfId="0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quotePrefix="1" applyFill="1" applyBorder="1"/>
    <xf numFmtId="0" fontId="8" fillId="4" borderId="0" xfId="0" applyFont="1" applyFill="1" applyBorder="1" applyAlignment="1">
      <alignment horizontal="left"/>
    </xf>
    <xf numFmtId="0" fontId="8" fillId="8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/>
    </xf>
    <xf numFmtId="2" fontId="10" fillId="2" borderId="10" xfId="0" applyNumberFormat="1" applyFont="1" applyFill="1" applyBorder="1" applyAlignment="1">
      <alignment horizontal="center"/>
    </xf>
    <xf numFmtId="2" fontId="10" fillId="2" borderId="11" xfId="0" applyNumberFormat="1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0" fillId="2" borderId="0" xfId="0" applyFill="1" applyBorder="1" applyAlignment="1">
      <alignment vertical="center" wrapText="1"/>
    </xf>
    <xf numFmtId="0" fontId="5" fillId="2" borderId="12" xfId="1" applyFont="1" applyFill="1" applyBorder="1" applyAlignment="1">
      <alignment horizontal="center"/>
    </xf>
    <xf numFmtId="0" fontId="0" fillId="2" borderId="12" xfId="0" applyFill="1" applyBorder="1" applyAlignment="1">
      <alignment vertical="center" wrapText="1"/>
    </xf>
    <xf numFmtId="0" fontId="10" fillId="2" borderId="0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left"/>
    </xf>
    <xf numFmtId="0" fontId="5" fillId="2" borderId="0" xfId="1" applyFont="1" applyFill="1" applyBorder="1" applyAlignment="1">
      <alignment horizontal="left" vertical="center"/>
    </xf>
    <xf numFmtId="2" fontId="10" fillId="2" borderId="13" xfId="0" applyNumberFormat="1" applyFont="1" applyFill="1" applyBorder="1" applyAlignment="1">
      <alignment horizontal="center"/>
    </xf>
    <xf numFmtId="2" fontId="10" fillId="2" borderId="14" xfId="0" applyNumberFormat="1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2" xfId="0" applyFill="1" applyBorder="1"/>
    <xf numFmtId="0" fontId="5" fillId="2" borderId="12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7" fillId="2" borderId="0" xfId="0" applyFont="1" applyFill="1" applyBorder="1"/>
    <xf numFmtId="0" fontId="18" fillId="2" borderId="0" xfId="0" applyFont="1" applyFill="1" applyBorder="1"/>
    <xf numFmtId="0" fontId="19" fillId="2" borderId="0" xfId="0" applyFont="1" applyFill="1" applyBorder="1"/>
    <xf numFmtId="2" fontId="15" fillId="2" borderId="0" xfId="0" applyNumberFormat="1" applyFont="1" applyFill="1" applyBorder="1"/>
    <xf numFmtId="14" fontId="5" fillId="9" borderId="0" xfId="2" applyNumberFormat="1" applyFont="1" applyFill="1" applyAlignment="1">
      <alignment horizontal="center"/>
    </xf>
    <xf numFmtId="0" fontId="5" fillId="0" borderId="0" xfId="2" applyFont="1" applyAlignment="1">
      <alignment horizontal="left"/>
    </xf>
    <xf numFmtId="0" fontId="5" fillId="0" borderId="0" xfId="2" applyFont="1"/>
    <xf numFmtId="0" fontId="5" fillId="0" borderId="0" xfId="3" applyFont="1"/>
    <xf numFmtId="0" fontId="5" fillId="0" borderId="0" xfId="2" applyFont="1" applyAlignment="1">
      <alignment horizontal="center"/>
    </xf>
    <xf numFmtId="0" fontId="3" fillId="0" borderId="0" xfId="2" applyFont="1"/>
    <xf numFmtId="0" fontId="5" fillId="0" borderId="2" xfId="3" applyFont="1" applyBorder="1" applyAlignment="1">
      <alignment horizontal="left"/>
    </xf>
    <xf numFmtId="0" fontId="5" fillId="0" borderId="4" xfId="3" applyFont="1" applyBorder="1" applyAlignment="1">
      <alignment horizontal="left"/>
    </xf>
    <xf numFmtId="0" fontId="5" fillId="0" borderId="10" xfId="3" applyFont="1" applyBorder="1" applyAlignment="1">
      <alignment horizontal="left"/>
    </xf>
    <xf numFmtId="16" fontId="5" fillId="0" borderId="11" xfId="3" applyNumberFormat="1" applyFont="1" applyBorder="1" applyAlignment="1">
      <alignment horizontal="left"/>
    </xf>
    <xf numFmtId="0" fontId="5" fillId="0" borderId="10" xfId="2" applyFont="1" applyBorder="1" applyAlignment="1">
      <alignment horizontal="left"/>
    </xf>
    <xf numFmtId="16" fontId="5" fillId="0" borderId="14" xfId="3" applyNumberFormat="1" applyFont="1" applyBorder="1" applyAlignment="1">
      <alignment horizontal="left"/>
    </xf>
    <xf numFmtId="0" fontId="5" fillId="0" borderId="0" xfId="3" applyFont="1" applyAlignment="1">
      <alignment horizontal="center"/>
    </xf>
    <xf numFmtId="164" fontId="5" fillId="0" borderId="0" xfId="2" applyNumberFormat="1" applyFont="1" applyAlignment="1">
      <alignment horizontal="center"/>
    </xf>
    <xf numFmtId="0" fontId="10" fillId="10" borderId="0" xfId="2" applyFont="1" applyFill="1" applyAlignment="1">
      <alignment horizontal="center"/>
    </xf>
    <xf numFmtId="164" fontId="10" fillId="10" borderId="8" xfId="2" applyNumberFormat="1" applyFont="1" applyFill="1" applyBorder="1" applyAlignment="1">
      <alignment horizontal="center"/>
    </xf>
    <xf numFmtId="164" fontId="10" fillId="10" borderId="1" xfId="2" applyNumberFormat="1" applyFont="1" applyFill="1" applyBorder="1" applyAlignment="1">
      <alignment horizontal="center"/>
    </xf>
    <xf numFmtId="164" fontId="5" fillId="0" borderId="10" xfId="2" applyNumberFormat="1" applyFont="1" applyBorder="1" applyAlignment="1">
      <alignment horizontal="center"/>
    </xf>
    <xf numFmtId="164" fontId="5" fillId="0" borderId="5" xfId="2" applyNumberFormat="1" applyFont="1" applyBorder="1" applyAlignment="1">
      <alignment horizontal="center"/>
    </xf>
    <xf numFmtId="164" fontId="5" fillId="0" borderId="13" xfId="2" applyNumberFormat="1" applyFont="1" applyBorder="1" applyAlignment="1">
      <alignment horizontal="center"/>
    </xf>
    <xf numFmtId="164" fontId="10" fillId="0" borderId="6" xfId="2" applyNumberFormat="1" applyFont="1" applyBorder="1" applyAlignment="1">
      <alignment horizontal="center"/>
    </xf>
    <xf numFmtId="0" fontId="5" fillId="11" borderId="0" xfId="2" applyFont="1" applyFill="1" applyAlignment="1">
      <alignment horizontal="center"/>
    </xf>
    <xf numFmtId="164" fontId="3" fillId="0" borderId="0" xfId="2" applyNumberFormat="1" applyFont="1" applyAlignment="1">
      <alignment horizontal="center"/>
    </xf>
    <xf numFmtId="0" fontId="5" fillId="12" borderId="0" xfId="2" applyFont="1" applyFill="1" applyAlignment="1">
      <alignment horizontal="center"/>
    </xf>
    <xf numFmtId="0" fontId="5" fillId="13" borderId="0" xfId="2" applyFont="1" applyFill="1" applyAlignment="1">
      <alignment horizontal="center"/>
    </xf>
    <xf numFmtId="0" fontId="5" fillId="0" borderId="0" xfId="2" applyFont="1" applyAlignment="1">
      <alignment horizontal="right"/>
    </xf>
    <xf numFmtId="2" fontId="5" fillId="0" borderId="0" xfId="2" applyNumberFormat="1" applyFont="1" applyAlignment="1">
      <alignment horizontal="center"/>
    </xf>
    <xf numFmtId="0" fontId="10" fillId="0" borderId="0" xfId="2" applyFont="1"/>
    <xf numFmtId="1" fontId="5" fillId="11" borderId="7" xfId="2" applyNumberFormat="1" applyFont="1" applyFill="1" applyBorder="1" applyAlignment="1">
      <alignment horizontal="center"/>
    </xf>
    <xf numFmtId="1" fontId="5" fillId="12" borderId="7" xfId="2" applyNumberFormat="1" applyFont="1" applyFill="1" applyBorder="1" applyAlignment="1">
      <alignment horizontal="center"/>
    </xf>
    <xf numFmtId="1" fontId="5" fillId="13" borderId="7" xfId="2" applyNumberFormat="1" applyFont="1" applyFill="1" applyBorder="1" applyAlignment="1">
      <alignment horizontal="center"/>
    </xf>
    <xf numFmtId="2" fontId="5" fillId="0" borderId="0" xfId="2" applyNumberFormat="1" applyFont="1" applyBorder="1" applyAlignment="1">
      <alignment horizontal="center"/>
    </xf>
    <xf numFmtId="0" fontId="5" fillId="0" borderId="0" xfId="2" applyFont="1" applyBorder="1"/>
    <xf numFmtId="0" fontId="5" fillId="2" borderId="10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left"/>
    </xf>
    <xf numFmtId="0" fontId="5" fillId="2" borderId="13" xfId="0" applyFont="1" applyFill="1" applyBorder="1"/>
    <xf numFmtId="2" fontId="5" fillId="2" borderId="14" xfId="0" applyNumberFormat="1" applyFont="1" applyFill="1" applyBorder="1" applyAlignment="1">
      <alignment horizontal="center"/>
    </xf>
    <xf numFmtId="0" fontId="5" fillId="0" borderId="7" xfId="2" applyFont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0" fillId="2" borderId="9" xfId="0" applyFill="1" applyBorder="1" applyAlignment="1">
      <alignment horizontal="left"/>
    </xf>
    <xf numFmtId="0" fontId="15" fillId="2" borderId="10" xfId="0" applyFont="1" applyFill="1" applyBorder="1" applyAlignment="1">
      <alignment horizontal="center"/>
    </xf>
    <xf numFmtId="0" fontId="0" fillId="2" borderId="11" xfId="0" applyFill="1" applyBorder="1" applyAlignment="1">
      <alignment horizontal="left"/>
    </xf>
    <xf numFmtId="0" fontId="10" fillId="2" borderId="10" xfId="1" applyFont="1" applyFill="1" applyBorder="1" applyAlignment="1">
      <alignment horizontal="center"/>
    </xf>
    <xf numFmtId="0" fontId="5" fillId="2" borderId="11" xfId="1" applyFont="1" applyFill="1" applyBorder="1" applyAlignment="1">
      <alignment horizontal="left"/>
    </xf>
    <xf numFmtId="0" fontId="5" fillId="2" borderId="11" xfId="1" applyFont="1" applyFill="1" applyBorder="1" applyAlignment="1">
      <alignment horizontal="left" vertical="center"/>
    </xf>
    <xf numFmtId="0" fontId="5" fillId="2" borderId="11" xfId="0" applyFont="1" applyFill="1" applyBorder="1"/>
    <xf numFmtId="0" fontId="10" fillId="2" borderId="13" xfId="1" applyFont="1" applyFill="1" applyBorder="1" applyAlignment="1">
      <alignment horizontal="center"/>
    </xf>
    <xf numFmtId="0" fontId="5" fillId="2" borderId="14" xfId="0" applyFont="1" applyFill="1" applyBorder="1"/>
    <xf numFmtId="0" fontId="15" fillId="2" borderId="13" xfId="0" applyFont="1" applyFill="1" applyBorder="1" applyAlignment="1">
      <alignment horizontal="center"/>
    </xf>
    <xf numFmtId="0" fontId="0" fillId="2" borderId="14" xfId="0" applyFill="1" applyBorder="1" applyAlignment="1">
      <alignment horizontal="left"/>
    </xf>
    <xf numFmtId="0" fontId="5" fillId="0" borderId="0" xfId="3" applyFont="1" applyBorder="1" applyAlignment="1">
      <alignment horizontal="left"/>
    </xf>
    <xf numFmtId="16" fontId="5" fillId="0" borderId="0" xfId="3" applyNumberFormat="1" applyFont="1" applyBorder="1" applyAlignment="1">
      <alignment horizontal="left"/>
    </xf>
    <xf numFmtId="0" fontId="5" fillId="4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11" borderId="0" xfId="2" applyFont="1" applyFill="1" applyBorder="1" applyAlignment="1">
      <alignment horizontal="center"/>
    </xf>
    <xf numFmtId="0" fontId="5" fillId="12" borderId="0" xfId="2" applyFont="1" applyFill="1" applyBorder="1" applyAlignment="1">
      <alignment horizontal="center"/>
    </xf>
    <xf numFmtId="0" fontId="5" fillId="13" borderId="0" xfId="2" applyFont="1" applyFill="1" applyBorder="1" applyAlignment="1">
      <alignment horizontal="center"/>
    </xf>
    <xf numFmtId="164" fontId="5" fillId="0" borderId="0" xfId="2" applyNumberFormat="1" applyFont="1" applyBorder="1" applyAlignment="1">
      <alignment horizontal="center"/>
    </xf>
    <xf numFmtId="1" fontId="5" fillId="0" borderId="0" xfId="2" applyNumberFormat="1" applyFont="1" applyBorder="1" applyAlignment="1">
      <alignment horizontal="center"/>
    </xf>
    <xf numFmtId="0" fontId="0" fillId="2" borderId="7" xfId="0" applyFill="1" applyBorder="1" applyAlignment="1">
      <alignment horizontal="center" vertical="center" wrapText="1"/>
    </xf>
    <xf numFmtId="0" fontId="5" fillId="4" borderId="0" xfId="2" applyFont="1" applyFill="1" applyAlignment="1">
      <alignment horizontal="center" vertical="center"/>
    </xf>
    <xf numFmtId="0" fontId="5" fillId="2" borderId="7" xfId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5" fillId="0" borderId="6" xfId="2" applyNumberFormat="1" applyFont="1" applyBorder="1" applyAlignment="1">
      <alignment horizontal="center"/>
    </xf>
    <xf numFmtId="0" fontId="5" fillId="0" borderId="12" xfId="2" applyFont="1" applyBorder="1" applyAlignment="1">
      <alignment horizontal="center"/>
    </xf>
    <xf numFmtId="0" fontId="5" fillId="11" borderId="15" xfId="2" applyFont="1" applyFill="1" applyBorder="1" applyAlignment="1">
      <alignment horizontal="center"/>
    </xf>
    <xf numFmtId="0" fontId="5" fillId="11" borderId="12" xfId="2" applyFont="1" applyFill="1" applyBorder="1" applyAlignment="1">
      <alignment horizontal="center"/>
    </xf>
    <xf numFmtId="0" fontId="5" fillId="12" borderId="15" xfId="2" applyFont="1" applyFill="1" applyBorder="1" applyAlignment="1">
      <alignment horizontal="center"/>
    </xf>
    <xf numFmtId="0" fontId="5" fillId="12" borderId="12" xfId="2" applyFont="1" applyFill="1" applyBorder="1" applyAlignment="1">
      <alignment horizontal="center"/>
    </xf>
    <xf numFmtId="0" fontId="5" fillId="13" borderId="15" xfId="2" applyFont="1" applyFill="1" applyBorder="1" applyAlignment="1">
      <alignment horizontal="center"/>
    </xf>
    <xf numFmtId="0" fontId="5" fillId="13" borderId="12" xfId="2" applyFont="1" applyFill="1" applyBorder="1" applyAlignment="1">
      <alignment horizontal="center"/>
    </xf>
    <xf numFmtId="2" fontId="5" fillId="0" borderId="12" xfId="2" applyNumberFormat="1" applyFont="1" applyBorder="1" applyAlignment="1">
      <alignment horizontal="center"/>
    </xf>
    <xf numFmtId="49" fontId="20" fillId="2" borderId="0" xfId="2" applyNumberFormat="1" applyFont="1" applyFill="1" applyAlignment="1">
      <alignment horizontal="left"/>
    </xf>
    <xf numFmtId="0" fontId="5" fillId="11" borderId="0" xfId="2" applyFont="1" applyFill="1" applyAlignment="1">
      <alignment horizontal="center" vertical="center"/>
    </xf>
    <xf numFmtId="2" fontId="5" fillId="0" borderId="15" xfId="2" applyNumberFormat="1" applyFont="1" applyBorder="1" applyAlignment="1">
      <alignment horizontal="center"/>
    </xf>
    <xf numFmtId="0" fontId="5" fillId="0" borderId="13" xfId="3" applyFont="1" applyBorder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5" fillId="2" borderId="4" xfId="1" applyFont="1" applyFill="1" applyBorder="1" applyAlignment="1">
      <alignment horizontal="center" vertical="center" wrapText="1"/>
    </xf>
    <xf numFmtId="164" fontId="10" fillId="10" borderId="15" xfId="2" applyNumberFormat="1" applyFont="1" applyFill="1" applyBorder="1" applyAlignment="1">
      <alignment horizontal="center"/>
    </xf>
    <xf numFmtId="164" fontId="5" fillId="0" borderId="12" xfId="2" applyNumberFormat="1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1" fontId="5" fillId="11" borderId="4" xfId="2" applyNumberFormat="1" applyFont="1" applyFill="1" applyBorder="1" applyAlignment="1">
      <alignment horizontal="center"/>
    </xf>
    <xf numFmtId="1" fontId="5" fillId="12" borderId="4" xfId="2" applyNumberFormat="1" applyFont="1" applyFill="1" applyBorder="1" applyAlignment="1">
      <alignment horizontal="center"/>
    </xf>
    <xf numFmtId="1" fontId="5" fillId="13" borderId="4" xfId="2" applyNumberFormat="1" applyFont="1" applyFill="1" applyBorder="1" applyAlignment="1">
      <alignment horizontal="center"/>
    </xf>
    <xf numFmtId="0" fontId="5" fillId="0" borderId="16" xfId="2" applyFont="1" applyBorder="1" applyAlignment="1">
      <alignment horizontal="center"/>
    </xf>
    <xf numFmtId="0" fontId="0" fillId="2" borderId="17" xfId="0" applyFill="1" applyBorder="1" applyAlignment="1">
      <alignment horizontal="center" vertical="center" wrapText="1"/>
    </xf>
    <xf numFmtId="0" fontId="5" fillId="4" borderId="16" xfId="2" applyFont="1" applyFill="1" applyBorder="1" applyAlignment="1">
      <alignment horizontal="center"/>
    </xf>
    <xf numFmtId="164" fontId="10" fillId="10" borderId="18" xfId="2" applyNumberFormat="1" applyFont="1" applyFill="1" applyBorder="1" applyAlignment="1">
      <alignment horizontal="center"/>
    </xf>
    <xf numFmtId="164" fontId="5" fillId="0" borderId="19" xfId="2" applyNumberFormat="1" applyFont="1" applyBorder="1" applyAlignment="1">
      <alignment horizontal="center"/>
    </xf>
    <xf numFmtId="164" fontId="5" fillId="0" borderId="20" xfId="2" applyNumberFormat="1" applyFont="1" applyBorder="1" applyAlignment="1">
      <alignment horizontal="center"/>
    </xf>
    <xf numFmtId="164" fontId="5" fillId="0" borderId="16" xfId="2" applyNumberFormat="1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12" borderId="16" xfId="2" applyFont="1" applyFill="1" applyBorder="1" applyAlignment="1">
      <alignment horizontal="center"/>
    </xf>
    <xf numFmtId="2" fontId="5" fillId="0" borderId="16" xfId="2" applyNumberFormat="1" applyFont="1" applyBorder="1" applyAlignment="1">
      <alignment horizontal="center"/>
    </xf>
    <xf numFmtId="1" fontId="5" fillId="12" borderId="17" xfId="2" applyNumberFormat="1" applyFont="1" applyFill="1" applyBorder="1" applyAlignment="1">
      <alignment horizontal="center"/>
    </xf>
    <xf numFmtId="1" fontId="5" fillId="0" borderId="16" xfId="2" applyNumberFormat="1" applyFont="1" applyBorder="1" applyAlignment="1">
      <alignment horizontal="center"/>
    </xf>
    <xf numFmtId="0" fontId="5" fillId="0" borderId="16" xfId="2" applyFont="1" applyBorder="1"/>
    <xf numFmtId="0" fontId="5" fillId="0" borderId="21" xfId="2" applyFont="1" applyBorder="1" applyAlignment="1">
      <alignment horizontal="center"/>
    </xf>
    <xf numFmtId="0" fontId="5" fillId="0" borderId="22" xfId="2" applyFont="1" applyBorder="1" applyAlignment="1">
      <alignment horizontal="center"/>
    </xf>
    <xf numFmtId="164" fontId="5" fillId="0" borderId="21" xfId="2" applyNumberFormat="1" applyFont="1" applyBorder="1" applyAlignment="1">
      <alignment horizontal="center"/>
    </xf>
    <xf numFmtId="0" fontId="5" fillId="0" borderId="21" xfId="2" applyFont="1" applyBorder="1"/>
    <xf numFmtId="164" fontId="10" fillId="10" borderId="9" xfId="2" applyNumberFormat="1" applyFont="1" applyFill="1" applyBorder="1" applyAlignment="1">
      <alignment horizontal="center"/>
    </xf>
    <xf numFmtId="164" fontId="5" fillId="0" borderId="11" xfId="2" applyNumberFormat="1" applyFont="1" applyBorder="1" applyAlignment="1">
      <alignment horizontal="center"/>
    </xf>
    <xf numFmtId="164" fontId="5" fillId="0" borderId="14" xfId="2" applyNumberFormat="1" applyFont="1" applyBorder="1" applyAlignment="1">
      <alignment horizontal="center"/>
    </xf>
    <xf numFmtId="0" fontId="3" fillId="0" borderId="0" xfId="2" applyFont="1" applyAlignment="1">
      <alignment horizontal="center"/>
    </xf>
    <xf numFmtId="164" fontId="5" fillId="0" borderId="15" xfId="2" applyNumberFormat="1" applyFont="1" applyBorder="1" applyAlignment="1">
      <alignment horizontal="center"/>
    </xf>
    <xf numFmtId="1" fontId="3" fillId="13" borderId="0" xfId="2" applyNumberFormat="1" applyFont="1" applyFill="1" applyAlignment="1">
      <alignment horizontal="center"/>
    </xf>
    <xf numFmtId="164" fontId="23" fillId="12" borderId="0" xfId="2" applyNumberFormat="1" applyFont="1" applyFill="1" applyAlignment="1">
      <alignment horizontal="center"/>
    </xf>
    <xf numFmtId="0" fontId="23" fillId="12" borderId="0" xfId="2" applyFont="1" applyFill="1"/>
    <xf numFmtId="0" fontId="6" fillId="0" borderId="0" xfId="2" applyFont="1" applyAlignment="1">
      <alignment horizontal="center"/>
    </xf>
    <xf numFmtId="0" fontId="26" fillId="0" borderId="0" xfId="1" applyFont="1" applyFill="1" applyBorder="1" applyAlignment="1">
      <alignment horizontal="center" vertical="center" wrapText="1"/>
    </xf>
    <xf numFmtId="1" fontId="25" fillId="0" borderId="0" xfId="2" applyNumberFormat="1" applyFont="1" applyFill="1" applyBorder="1" applyAlignment="1">
      <alignment horizontal="center"/>
    </xf>
    <xf numFmtId="0" fontId="26" fillId="11" borderId="0" xfId="1" applyFont="1" applyFill="1" applyBorder="1" applyAlignment="1">
      <alignment horizontal="center" vertical="center" wrapText="1"/>
    </xf>
    <xf numFmtId="0" fontId="3" fillId="13" borderId="0" xfId="2" applyFont="1" applyFill="1" applyAlignment="1">
      <alignment horizontal="center"/>
    </xf>
    <xf numFmtId="164" fontId="3" fillId="0" borderId="0" xfId="2" applyNumberFormat="1" applyFont="1" applyAlignment="1">
      <alignment horizontal="center" vertical="center"/>
    </xf>
    <xf numFmtId="164" fontId="10" fillId="10" borderId="2" xfId="2" applyNumberFormat="1" applyFont="1" applyFill="1" applyBorder="1" applyAlignment="1">
      <alignment horizontal="center"/>
    </xf>
    <xf numFmtId="164" fontId="10" fillId="10" borderId="3" xfId="2" applyNumberFormat="1" applyFont="1" applyFill="1" applyBorder="1" applyAlignment="1">
      <alignment horizontal="center"/>
    </xf>
    <xf numFmtId="164" fontId="10" fillId="10" borderId="4" xfId="2" applyNumberFormat="1" applyFont="1" applyFill="1" applyBorder="1" applyAlignment="1">
      <alignment horizontal="center"/>
    </xf>
    <xf numFmtId="164" fontId="10" fillId="10" borderId="7" xfId="2" applyNumberFormat="1" applyFont="1" applyFill="1" applyBorder="1" applyAlignment="1">
      <alignment horizontal="center"/>
    </xf>
    <xf numFmtId="0" fontId="6" fillId="0" borderId="0" xfId="2" applyFont="1" applyBorder="1" applyAlignment="1">
      <alignment horizontal="center"/>
    </xf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vertical="top" wrapText="1"/>
    </xf>
    <xf numFmtId="0" fontId="5" fillId="14" borderId="2" xfId="2" applyFont="1" applyFill="1" applyBorder="1" applyAlignment="1">
      <alignment horizontal="center"/>
    </xf>
    <xf numFmtId="0" fontId="5" fillId="14" borderId="3" xfId="2" applyFont="1" applyFill="1" applyBorder="1" applyAlignment="1">
      <alignment horizontal="center"/>
    </xf>
    <xf numFmtId="0" fontId="5" fillId="14" borderId="4" xfId="2" applyFont="1" applyFill="1" applyBorder="1" applyAlignment="1">
      <alignment horizontal="center"/>
    </xf>
    <xf numFmtId="0" fontId="3" fillId="0" borderId="12" xfId="2" applyFont="1" applyBorder="1" applyAlignment="1">
      <alignment horizontal="center"/>
    </xf>
    <xf numFmtId="0" fontId="0" fillId="6" borderId="7" xfId="0" applyFill="1" applyBorder="1" applyAlignment="1">
      <alignment horizontal="center" vertical="top"/>
    </xf>
    <xf numFmtId="0" fontId="8" fillId="7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2" xfId="0" applyFill="1" applyBorder="1" applyAlignment="1">
      <alignment horizontal="center" vertical="top"/>
    </xf>
    <xf numFmtId="0" fontId="0" fillId="5" borderId="3" xfId="0" applyFill="1" applyBorder="1" applyAlignment="1">
      <alignment horizontal="center" vertical="top"/>
    </xf>
    <xf numFmtId="0" fontId="0" fillId="5" borderId="4" xfId="0" applyFill="1" applyBorder="1" applyAlignment="1">
      <alignment horizontal="center" vertical="top"/>
    </xf>
    <xf numFmtId="0" fontId="11" fillId="6" borderId="1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</cellXfs>
  <cellStyles count="5">
    <cellStyle name="Normal" xfId="0" builtinId="0"/>
    <cellStyle name="Normal 2" xfId="1" xr:uid="{0BCA883D-83A4-46BD-BC2A-7D414FF477E8}"/>
    <cellStyle name="Normal 2 2" xfId="3" xr:uid="{AB16E07E-B754-42B1-A7E1-0D457B3A1A9E}"/>
    <cellStyle name="Normal 2 3" xfId="4" xr:uid="{48DA138C-AC1F-4FD5-8FC9-013713100E3C}"/>
    <cellStyle name="Normal 6 3" xfId="2" xr:uid="{EAC8389F-BDC6-48CE-ADD6-3AEB571D3B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1669678</xdr:colOff>
      <xdr:row>11</xdr:row>
      <xdr:rowOff>257736</xdr:rowOff>
    </xdr:from>
    <xdr:to>
      <xdr:col>22</xdr:col>
      <xdr:colOff>272143</xdr:colOff>
      <xdr:row>32</xdr:row>
      <xdr:rowOff>30134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8CFFE46-DD0B-4749-8B88-F178D0141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62178" y="2353236"/>
          <a:ext cx="3120036" cy="3963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connectionId="4" xr16:uid="{769469B0-9881-4812-9055-F9946473390D}" autoFormatId="16" applyNumberFormats="0" applyBorderFormats="0" applyFontFormats="0" applyPatternFormats="0" applyAlignmentFormats="0" applyWidthHeightFormats="0">
  <queryTableRefresh nextId="15">
    <queryTableFields count="14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2" xr16:uid="{30A90DB9-D21A-474E-9E05-B242CF232DF6}" autoFormatId="16" applyNumberFormats="0" applyBorderFormats="0" applyFontFormats="0" applyPatternFormats="0" applyAlignmentFormats="0" applyWidthHeightFormats="0">
  <queryTableRefresh nextId="15">
    <queryTableFields count="14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1" xr16:uid="{0C207730-0364-4959-8D4D-318DC63986A5}" autoFormatId="16" applyNumberFormats="0" applyBorderFormats="0" applyFontFormats="0" applyPatternFormats="0" applyAlignmentFormats="0" applyWidthHeightFormats="0">
  <queryTableRefresh nextId="15">
    <queryTableFields count="14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CBBA7827-BD57-4855-95CC-D1DF20D359B7}" autoFormatId="16" applyNumberFormats="0" applyBorderFormats="0" applyFontFormats="0" applyPatternFormats="0" applyAlignmentFormats="0" applyWidthHeightFormats="0">
  <queryTableRefresh nextId="15">
    <queryTableFields count="14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118D839-5785-46C0-8C94-A1AE16CAA197}" name="_240509_Hs2" displayName="_240509_Hs2" ref="A1:N51" tableType="queryTable" totalsRowShown="0">
  <autoFilter ref="A1:N51" xr:uid="{46344083-2A78-4B52-82B8-DBD3985E10F3}"/>
  <tableColumns count="14">
    <tableColumn id="1" xr3:uid="{90CAC164-AB1E-4917-9461-08C97CA34172}" uniqueName="1" name="Column1" queryTableFieldId="1"/>
    <tableColumn id="2" xr3:uid="{F05AD40E-B485-46B8-9393-E5A324E1DD2C}" uniqueName="2" name="Column2" queryTableFieldId="2"/>
    <tableColumn id="3" xr3:uid="{182EA676-666C-4336-A7EB-09BD210B1039}" uniqueName="3" name="Column3" queryTableFieldId="3"/>
    <tableColumn id="4" xr3:uid="{97804C69-1B80-420E-8F51-E6EC0DE9DD27}" uniqueName="4" name="Column4" queryTableFieldId="4"/>
    <tableColumn id="5" xr3:uid="{F0EFDBAD-47FB-464D-8AE3-5B63AFFC56E0}" uniqueName="5" name="Column5" queryTableFieldId="5"/>
    <tableColumn id="6" xr3:uid="{17797D49-7BCF-40F9-A339-8E1C79343B05}" uniqueName="6" name="Column6" queryTableFieldId="6"/>
    <tableColumn id="7" xr3:uid="{81EF5837-A4E6-4BD8-B5E6-8D8107FBB1E8}" uniqueName="7" name="Column7" queryTableFieldId="7"/>
    <tableColumn id="8" xr3:uid="{AF34A443-B031-4C76-975E-2581660A4813}" uniqueName="8" name="Column8" queryTableFieldId="8"/>
    <tableColumn id="9" xr3:uid="{3C7F07F4-0C71-4DAC-AE8E-10CF84F0DDBA}" uniqueName="9" name="Column9" queryTableFieldId="9"/>
    <tableColumn id="10" xr3:uid="{A4320490-6E5F-440F-AF26-540FBE094EAD}" uniqueName="10" name="Column10" queryTableFieldId="10"/>
    <tableColumn id="11" xr3:uid="{3C7837B2-20BC-4DD4-9E9C-ABE7A6A8F984}" uniqueName="11" name="Column11" queryTableFieldId="11"/>
    <tableColumn id="12" xr3:uid="{D2445E26-70B7-4F44-A362-12DF041B3028}" uniqueName="12" name="Column12" queryTableFieldId="12"/>
    <tableColumn id="13" xr3:uid="{EFF5CDAD-70AC-4E34-A37B-A4D679DCF150}" uniqueName="13" name="Column13" queryTableFieldId="13"/>
    <tableColumn id="14" xr3:uid="{45A98781-3F00-424B-A9E9-7DD0984BE4F1}" uniqueName="14" name="Column14" queryTableFieldId="1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69C331-3BE7-46CE-BF6C-F252981B6375}" name="_240509_2b" displayName="_240509_2b" ref="A1:N48" tableType="queryTable" totalsRowShown="0">
  <autoFilter ref="A1:N48" xr:uid="{0EC3C504-D336-4BA5-B4B9-5EBBB28D20C4}"/>
  <tableColumns count="14">
    <tableColumn id="1" xr3:uid="{F21D4E3D-FE68-43E7-A801-0093D2720718}" uniqueName="1" name="Column1" queryTableFieldId="1"/>
    <tableColumn id="2" xr3:uid="{6612C9BA-A2BF-4B9B-9848-96974DC558BE}" uniqueName="2" name="Column2" queryTableFieldId="2"/>
    <tableColumn id="3" xr3:uid="{33FDF547-C690-4565-A60A-EAD5EE18A0F4}" uniqueName="3" name="Column3" queryTableFieldId="3"/>
    <tableColumn id="4" xr3:uid="{3D0F6208-FB03-4184-A98E-4EA4C16203A6}" uniqueName="4" name="Column4" queryTableFieldId="4"/>
    <tableColumn id="5" xr3:uid="{D9E441E0-E3DC-440F-B388-4D7E227891EB}" uniqueName="5" name="Column5" queryTableFieldId="5"/>
    <tableColumn id="6" xr3:uid="{E4B50084-D87C-4F5B-97EB-CAEFE1DC8797}" uniqueName="6" name="Column6" queryTableFieldId="6"/>
    <tableColumn id="7" xr3:uid="{8058375D-E782-4F90-8EB9-AE6CCEEB99F6}" uniqueName="7" name="Column7" queryTableFieldId="7"/>
    <tableColumn id="8" xr3:uid="{A7075564-13FC-46A1-B0D6-1C9865F72072}" uniqueName="8" name="Column8" queryTableFieldId="8"/>
    <tableColumn id="9" xr3:uid="{76018BA3-5AAA-41A1-9714-D708FCFABC6A}" uniqueName="9" name="Column9" queryTableFieldId="9"/>
    <tableColumn id="10" xr3:uid="{185F56F9-13F2-4288-8DCE-FB96D2FA796D}" uniqueName="10" name="Column10" queryTableFieldId="10"/>
    <tableColumn id="11" xr3:uid="{52DE808D-E187-40FA-B358-C06CC380181D}" uniqueName="11" name="Column11" queryTableFieldId="11"/>
    <tableColumn id="12" xr3:uid="{D178D626-E82D-4111-A35C-8189DD22F154}" uniqueName="12" name="Column12" queryTableFieldId="12"/>
    <tableColumn id="13" xr3:uid="{581CEEA8-30D4-404F-A11E-DBBD4690E375}" uniqueName="13" name="Column13" queryTableFieldId="13"/>
    <tableColumn id="14" xr3:uid="{BD4E7462-47FA-4B4A-8338-C39405580B78}" uniqueName="14" name="Column14" queryTableFieldId="1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4B9F244-643D-445E-A83A-C5F2B434A4DF}" name="_240509_2a" displayName="_240509_2a" ref="A1:N45" tableType="queryTable" totalsRowShown="0">
  <autoFilter ref="A1:N45" xr:uid="{81282DC4-E1D8-4576-B1AA-D08BC433BACA}"/>
  <tableColumns count="14">
    <tableColumn id="1" xr3:uid="{314F1E66-BCD1-4DC0-B0FB-8BDD6806C126}" uniqueName="1" name="Column1" queryTableFieldId="1"/>
    <tableColumn id="2" xr3:uid="{79AA0E2D-D92E-4793-8FE2-6E35C128E05C}" uniqueName="2" name="Column2" queryTableFieldId="2"/>
    <tableColumn id="3" xr3:uid="{87557CA5-0276-403D-84FA-BA8B99D9A697}" uniqueName="3" name="Column3" queryTableFieldId="3"/>
    <tableColumn id="4" xr3:uid="{10B8947D-F94C-4B1D-B2B4-FC86CA3340E5}" uniqueName="4" name="Column4" queryTableFieldId="4"/>
    <tableColumn id="5" xr3:uid="{49206DE7-2E2A-4D73-BBDF-103685D0CDFE}" uniqueName="5" name="Column5" queryTableFieldId="5"/>
    <tableColumn id="6" xr3:uid="{C408356C-C363-4E10-9FA6-DAD6659A0531}" uniqueName="6" name="Column6" queryTableFieldId="6"/>
    <tableColumn id="7" xr3:uid="{4F5E79E2-C46F-4AD2-9575-8E9EB7DE016A}" uniqueName="7" name="Column7" queryTableFieldId="7"/>
    <tableColumn id="8" xr3:uid="{A7C5D5EF-CA49-438E-B948-F4BA1DABF385}" uniqueName="8" name="Column8" queryTableFieldId="8"/>
    <tableColumn id="9" xr3:uid="{A8D2CDB0-AC3D-4B00-A92E-1F3A841ED9C4}" uniqueName="9" name="Column9" queryTableFieldId="9"/>
    <tableColumn id="10" xr3:uid="{A9ED8B26-EB10-48BB-9272-9D093FFDD683}" uniqueName="10" name="Column10" queryTableFieldId="10"/>
    <tableColumn id="11" xr3:uid="{A89504C1-A9D7-48BA-897C-A9AA818DCED8}" uniqueName="11" name="Column11" queryTableFieldId="11"/>
    <tableColumn id="12" xr3:uid="{6C1A1024-E788-4898-8CB0-37F1BE8D7E82}" uniqueName="12" name="Column12" queryTableFieldId="12"/>
    <tableColumn id="13" xr3:uid="{1BC105A2-3EC5-42CE-96C5-8DF43E206B6E}" uniqueName="13" name="Column13" queryTableFieldId="13"/>
    <tableColumn id="14" xr3:uid="{89A86922-748E-4AE1-9B83-2D3C35E36482}" uniqueName="14" name="Column14" queryTableFieldId="14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3A1D8C-3BA9-4156-A58A-2991D93329C1}" name="_240509_ATP50" displayName="_240509_ATP50" ref="A1:N72" tableType="queryTable" totalsRowShown="0">
  <autoFilter ref="A1:N72" xr:uid="{9916F9A8-ECB9-4AF6-9422-771D6D190745}"/>
  <tableColumns count="14">
    <tableColumn id="1" xr3:uid="{FCDAFF76-2E2E-4268-8D32-557F25E7513A}" uniqueName="1" name="Column1" queryTableFieldId="1"/>
    <tableColumn id="2" xr3:uid="{50953A7C-EB37-4BA5-A07E-607EBCA57900}" uniqueName="2" name="Column2" queryTableFieldId="2"/>
    <tableColumn id="3" xr3:uid="{B66D8582-7779-42D2-8374-3D3816D0F596}" uniqueName="3" name="Column3" queryTableFieldId="3"/>
    <tableColumn id="4" xr3:uid="{54AE6B7D-86DE-4E0E-A51E-934BEBAAD091}" uniqueName="4" name="Column4" queryTableFieldId="4"/>
    <tableColumn id="5" xr3:uid="{055D9FEE-9EAA-4DF7-A6AA-0CD87596E942}" uniqueName="5" name="Column5" queryTableFieldId="5"/>
    <tableColumn id="6" xr3:uid="{0C6C236C-EA02-429E-B10E-F834310A78FA}" uniqueName="6" name="Column6" queryTableFieldId="6"/>
    <tableColumn id="7" xr3:uid="{0AA1DA98-7C3B-446C-A5E4-6D5A083EC60B}" uniqueName="7" name="Column7" queryTableFieldId="7"/>
    <tableColumn id="8" xr3:uid="{2A77349D-80B8-4151-8B64-02A299CB6C8F}" uniqueName="8" name="Column8" queryTableFieldId="8"/>
    <tableColumn id="9" xr3:uid="{E8438F19-4485-46B3-9338-A601C8467F22}" uniqueName="9" name="Column9" queryTableFieldId="9"/>
    <tableColumn id="10" xr3:uid="{20B10C80-620D-46B1-8D96-2938CD5A3F36}" uniqueName="10" name="Column10" queryTableFieldId="10"/>
    <tableColumn id="11" xr3:uid="{76EAADF1-40D1-483A-A74F-D83D5003695F}" uniqueName="11" name="Column11" queryTableFieldId="11"/>
    <tableColumn id="12" xr3:uid="{DC1CC3B3-DAA3-43A4-B2CC-631519D228BD}" uniqueName="12" name="Column12" queryTableFieldId="12"/>
    <tableColumn id="13" xr3:uid="{5B6B06EB-EEF9-400D-B9DD-EF186D839490}" uniqueName="13" name="Column13" queryTableFieldId="13"/>
    <tableColumn id="14" xr3:uid="{87D34123-BA27-4AE9-BA5F-1F105527E009}" uniqueName="14" name="Column14" queryTableFieldId="1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A3164-ECC1-4F21-A394-A5A018F062AE}">
  <dimension ref="A1:I41"/>
  <sheetViews>
    <sheetView tabSelected="1" topLeftCell="A7" zoomScale="90" zoomScaleNormal="90" workbookViewId="0">
      <selection activeCell="L29" sqref="L29"/>
    </sheetView>
  </sheetViews>
  <sheetFormatPr defaultRowHeight="15" x14ac:dyDescent="0.25"/>
  <cols>
    <col min="1" max="1" width="19.140625" style="70" customWidth="1"/>
    <col min="2" max="2" width="13.28515625" style="70" customWidth="1"/>
    <col min="3" max="3" width="12.5703125" style="70" customWidth="1"/>
    <col min="4" max="4" width="13" style="70" customWidth="1"/>
    <col min="5" max="5" width="15" style="70" customWidth="1"/>
    <col min="6" max="6" width="13.5703125" style="70" bestFit="1" customWidth="1"/>
    <col min="7" max="7" width="16.28515625" style="70" bestFit="1" customWidth="1"/>
    <col min="8" max="8" width="13.140625" style="70" customWidth="1"/>
    <col min="9" max="9" width="14.7109375" style="70" bestFit="1" customWidth="1"/>
    <col min="10" max="10" width="9.140625" style="70"/>
    <col min="11" max="11" width="8.5703125" style="70" bestFit="1" customWidth="1"/>
    <col min="12" max="13" width="9.140625" style="70"/>
    <col min="14" max="14" width="3.85546875" style="70" customWidth="1"/>
    <col min="15" max="15" width="8.5703125" style="70" bestFit="1" customWidth="1"/>
    <col min="16" max="16384" width="9.140625" style="70"/>
  </cols>
  <sheetData>
    <row r="1" spans="1:9" x14ac:dyDescent="0.25">
      <c r="A1" s="68">
        <v>45421</v>
      </c>
      <c r="B1" s="190" t="s">
        <v>1</v>
      </c>
      <c r="C1" s="190"/>
      <c r="D1" s="190"/>
      <c r="E1" s="106" t="s">
        <v>86</v>
      </c>
      <c r="F1" s="106" t="s">
        <v>70</v>
      </c>
      <c r="G1" s="106" t="s">
        <v>71</v>
      </c>
    </row>
    <row r="2" spans="1:9" x14ac:dyDescent="0.25">
      <c r="A2" s="71" t="s">
        <v>10</v>
      </c>
      <c r="C2" s="72"/>
      <c r="D2" s="72"/>
      <c r="E2" s="101" t="s">
        <v>26</v>
      </c>
      <c r="F2" s="28" t="s">
        <v>27</v>
      </c>
      <c r="G2" s="102">
        <v>1.93</v>
      </c>
      <c r="H2" s="72"/>
    </row>
    <row r="3" spans="1:9" x14ac:dyDescent="0.25">
      <c r="A3" s="69" t="s">
        <v>87</v>
      </c>
      <c r="B3" s="72"/>
      <c r="C3" s="72"/>
      <c r="D3" s="72"/>
      <c r="E3" s="103" t="s">
        <v>31</v>
      </c>
      <c r="F3" s="31" t="s">
        <v>32</v>
      </c>
      <c r="G3" s="102">
        <v>1.98</v>
      </c>
      <c r="H3" s="72"/>
    </row>
    <row r="4" spans="1:9" x14ac:dyDescent="0.25">
      <c r="E4" s="103" t="s">
        <v>35</v>
      </c>
      <c r="F4" s="31" t="s">
        <v>36</v>
      </c>
      <c r="G4" s="102">
        <v>1.98</v>
      </c>
      <c r="I4" s="119"/>
    </row>
    <row r="5" spans="1:9" ht="15" customHeight="1" x14ac:dyDescent="0.25">
      <c r="E5" s="104" t="s">
        <v>38</v>
      </c>
      <c r="F5" s="33" t="s">
        <v>39</v>
      </c>
      <c r="G5" s="105">
        <v>1.98</v>
      </c>
      <c r="I5" s="120"/>
    </row>
    <row r="7" spans="1:9" x14ac:dyDescent="0.25">
      <c r="A7" s="72"/>
      <c r="B7" s="72">
        <v>293</v>
      </c>
      <c r="C7" s="72">
        <v>295</v>
      </c>
      <c r="D7" s="72">
        <v>296</v>
      </c>
      <c r="E7" s="72">
        <v>297</v>
      </c>
      <c r="F7" s="72">
        <v>300</v>
      </c>
      <c r="G7" s="72">
        <v>303</v>
      </c>
    </row>
    <row r="8" spans="1:9" ht="30" x14ac:dyDescent="0.25">
      <c r="A8" s="129" t="s">
        <v>76</v>
      </c>
      <c r="B8" s="130" t="s">
        <v>51</v>
      </c>
      <c r="C8" s="130" t="s">
        <v>58</v>
      </c>
      <c r="D8" s="130" t="s">
        <v>59</v>
      </c>
      <c r="E8" s="130" t="s">
        <v>60</v>
      </c>
      <c r="F8" s="130" t="s">
        <v>63</v>
      </c>
      <c r="G8" s="131" t="s">
        <v>66</v>
      </c>
      <c r="H8" s="184"/>
    </row>
    <row r="9" spans="1:9" ht="15" customHeight="1" x14ac:dyDescent="0.25">
      <c r="A9" s="72"/>
      <c r="B9" s="121">
        <v>18.0398</v>
      </c>
      <c r="C9" s="121">
        <v>17.996300000000002</v>
      </c>
      <c r="D9" s="121">
        <v>17.9756</v>
      </c>
      <c r="E9" s="121">
        <v>17.981999999999999</v>
      </c>
      <c r="F9" s="121">
        <v>17.4557</v>
      </c>
      <c r="G9" s="121">
        <v>17.971399999999999</v>
      </c>
    </row>
    <row r="10" spans="1:9" x14ac:dyDescent="0.25">
      <c r="A10" s="72"/>
      <c r="B10" s="121">
        <v>18.062200000000001</v>
      </c>
      <c r="C10" s="121">
        <v>17.998000000000001</v>
      </c>
      <c r="D10" s="121">
        <v>18.0945</v>
      </c>
      <c r="E10" s="121">
        <v>17.806799999999999</v>
      </c>
      <c r="F10" s="121">
        <v>17.400099999999998</v>
      </c>
      <c r="G10" s="121">
        <v>17.9071</v>
      </c>
    </row>
    <row r="11" spans="1:9" ht="15" customHeight="1" x14ac:dyDescent="0.25">
      <c r="A11" s="72"/>
      <c r="B11" s="121">
        <v>18.055099999999999</v>
      </c>
      <c r="C11" s="121">
        <v>17.941299999999998</v>
      </c>
      <c r="D11" s="121">
        <v>17.8522</v>
      </c>
      <c r="E11" s="121">
        <v>18.073</v>
      </c>
      <c r="F11" s="121">
        <v>17.415900000000001</v>
      </c>
      <c r="G11" s="121">
        <v>17.991499999999998</v>
      </c>
      <c r="H11" s="81">
        <f>MEDIAN(B12:G12)</f>
        <v>17.965383333333332</v>
      </c>
      <c r="I11" s="70" t="s">
        <v>77</v>
      </c>
    </row>
    <row r="12" spans="1:9" x14ac:dyDescent="0.25">
      <c r="A12" s="82" t="s">
        <v>78</v>
      </c>
      <c r="B12" s="83">
        <f>AVERAGE(B9:B11)</f>
        <v>18.052366666666668</v>
      </c>
      <c r="C12" s="148">
        <f t="shared" ref="C12:G12" si="0">AVERAGE(C9:C11)</f>
        <v>17.978533333333335</v>
      </c>
      <c r="D12" s="148">
        <f t="shared" si="0"/>
        <v>17.974099999999996</v>
      </c>
      <c r="E12" s="148">
        <f t="shared" si="0"/>
        <v>17.953933333333332</v>
      </c>
      <c r="F12" s="148">
        <f t="shared" si="0"/>
        <v>17.4239</v>
      </c>
      <c r="G12" s="171">
        <f t="shared" si="0"/>
        <v>17.956666666666667</v>
      </c>
      <c r="H12" s="84">
        <f>AVERAGE(B12:G12)</f>
        <v>17.889916666666668</v>
      </c>
      <c r="I12" s="69" t="s">
        <v>79</v>
      </c>
    </row>
    <row r="13" spans="1:9" x14ac:dyDescent="0.25">
      <c r="A13" s="72" t="s">
        <v>80</v>
      </c>
      <c r="B13" s="85">
        <f>STDEV(B9:B11)</f>
        <v>1.1447416011194127E-2</v>
      </c>
      <c r="C13" s="126">
        <f t="shared" ref="C13:G13" si="1">STDEV(C9:C11)</f>
        <v>3.2256213871647232E-2</v>
      </c>
      <c r="D13" s="126">
        <f t="shared" si="1"/>
        <v>0.12115696430663828</v>
      </c>
      <c r="E13" s="126">
        <f t="shared" si="1"/>
        <v>0.13530119487030962</v>
      </c>
      <c r="F13" s="126">
        <f t="shared" si="1"/>
        <v>2.8650305408495062E-2</v>
      </c>
      <c r="G13" s="172">
        <f t="shared" si="1"/>
        <v>4.4086770502422587E-2</v>
      </c>
      <c r="H13" s="86">
        <f>STDEV(B12:G12)</f>
        <v>0.23110819087364454</v>
      </c>
      <c r="I13" s="69" t="s">
        <v>81</v>
      </c>
    </row>
    <row r="14" spans="1:9" ht="15" customHeight="1" x14ac:dyDescent="0.25">
      <c r="A14" s="72" t="s">
        <v>82</v>
      </c>
      <c r="B14" s="87">
        <f>B13/B12*100</f>
        <v>6.3412272875730757E-2</v>
      </c>
      <c r="C14" s="149">
        <f t="shared" ref="C14:G14" si="2">C13/C12*100</f>
        <v>0.17941515736348848</v>
      </c>
      <c r="D14" s="149">
        <f t="shared" si="2"/>
        <v>0.67406414956319538</v>
      </c>
      <c r="E14" s="149">
        <f t="shared" si="2"/>
        <v>0.75360196764855403</v>
      </c>
      <c r="F14" s="149">
        <f t="shared" si="2"/>
        <v>0.16443107116371802</v>
      </c>
      <c r="G14" s="173">
        <f t="shared" si="2"/>
        <v>0.24551756359247773</v>
      </c>
      <c r="H14" s="88">
        <f>H13/H12*100</f>
        <v>1.2918349212003661</v>
      </c>
      <c r="I14" s="69" t="s">
        <v>83</v>
      </c>
    </row>
    <row r="15" spans="1:9" x14ac:dyDescent="0.25">
      <c r="A15" s="72"/>
      <c r="B15" s="81">
        <f t="shared" ref="B15:G15" si="3">B12-$H$11</f>
        <v>8.6983333333336077E-2</v>
      </c>
      <c r="C15" s="81">
        <f t="shared" si="3"/>
        <v>1.3150000000003104E-2</v>
      </c>
      <c r="D15" s="81">
        <f t="shared" si="3"/>
        <v>8.7166666666647075E-3</v>
      </c>
      <c r="E15" s="81">
        <f t="shared" si="3"/>
        <v>-1.144999999999996E-2</v>
      </c>
      <c r="F15" s="81">
        <f t="shared" si="3"/>
        <v>-0.54148333333333198</v>
      </c>
      <c r="G15" s="81">
        <f t="shared" si="3"/>
        <v>-8.7166666666647075E-3</v>
      </c>
    </row>
    <row r="16" spans="1:9" x14ac:dyDescent="0.25">
      <c r="A16" s="72"/>
      <c r="B16" s="72"/>
      <c r="C16" s="133"/>
      <c r="D16" s="122"/>
      <c r="E16" s="122"/>
      <c r="F16" s="122"/>
      <c r="G16" s="72"/>
    </row>
    <row r="17" spans="1:9" ht="15" customHeight="1" x14ac:dyDescent="0.25">
      <c r="A17" s="89" t="s">
        <v>88</v>
      </c>
      <c r="B17" s="150">
        <v>293</v>
      </c>
      <c r="C17" s="106">
        <v>295</v>
      </c>
      <c r="D17" s="106">
        <v>296</v>
      </c>
      <c r="E17" s="106">
        <v>297</v>
      </c>
      <c r="F17" s="106">
        <v>300</v>
      </c>
      <c r="G17" s="106">
        <v>303</v>
      </c>
    </row>
    <row r="18" spans="1:9" ht="15" customHeight="1" x14ac:dyDescent="0.25">
      <c r="A18" s="72"/>
      <c r="B18" s="134">
        <v>23.539300000000001</v>
      </c>
      <c r="C18" s="123">
        <v>21.959299999999999</v>
      </c>
      <c r="D18" s="123">
        <v>20.148199999999999</v>
      </c>
      <c r="E18" s="123">
        <v>20.822399999999998</v>
      </c>
      <c r="F18" s="123">
        <v>21.094200000000001</v>
      </c>
      <c r="G18" s="89">
        <v>20.654900000000001</v>
      </c>
    </row>
    <row r="19" spans="1:9" x14ac:dyDescent="0.25">
      <c r="A19" s="72"/>
      <c r="B19" s="123">
        <v>23.5991</v>
      </c>
      <c r="C19" s="123">
        <v>21.803000000000001</v>
      </c>
      <c r="D19" s="123">
        <v>20.070599999999999</v>
      </c>
      <c r="E19" s="123">
        <v>20.769500000000001</v>
      </c>
      <c r="F19" s="123">
        <v>20.9773</v>
      </c>
      <c r="G19" s="89">
        <v>20.654599999999999</v>
      </c>
    </row>
    <row r="20" spans="1:9" ht="15" customHeight="1" x14ac:dyDescent="0.25">
      <c r="A20" s="72"/>
      <c r="B20" s="135">
        <v>23.6327</v>
      </c>
      <c r="C20" s="123">
        <v>21.815300000000001</v>
      </c>
      <c r="D20" s="123">
        <v>20.050799999999999</v>
      </c>
      <c r="E20" s="123">
        <v>20.779599999999999</v>
      </c>
      <c r="F20" s="123">
        <v>20.7258</v>
      </c>
      <c r="G20" s="89">
        <v>20.611499999999999</v>
      </c>
      <c r="H20" s="81"/>
      <c r="I20" s="70" t="s">
        <v>379</v>
      </c>
    </row>
    <row r="21" spans="1:9" x14ac:dyDescent="0.25">
      <c r="A21" s="82" t="s">
        <v>78</v>
      </c>
      <c r="B21" s="83">
        <f>AVERAGE(B18:B20)</f>
        <v>23.590366666666668</v>
      </c>
      <c r="C21" s="148">
        <f t="shared" ref="C21:G21" si="4">AVERAGE(C18:C20)</f>
        <v>21.859199999999998</v>
      </c>
      <c r="D21" s="185">
        <f t="shared" si="4"/>
        <v>20.089866666666666</v>
      </c>
      <c r="E21" s="186">
        <f t="shared" si="4"/>
        <v>20.790499999999998</v>
      </c>
      <c r="F21" s="186">
        <f t="shared" si="4"/>
        <v>20.932433333333332</v>
      </c>
      <c r="G21" s="187">
        <f t="shared" si="4"/>
        <v>20.640333333333334</v>
      </c>
      <c r="H21" s="84">
        <f>AVERAGE(D21:G21)</f>
        <v>20.613283333333332</v>
      </c>
      <c r="I21" s="69" t="s">
        <v>79</v>
      </c>
    </row>
    <row r="22" spans="1:9" x14ac:dyDescent="0.25">
      <c r="A22" s="72" t="s">
        <v>80</v>
      </c>
      <c r="B22" s="85">
        <f>STDEV(B18:B20)</f>
        <v>4.7308491133551123E-2</v>
      </c>
      <c r="C22" s="126">
        <f t="shared" ref="C22:G22" si="5">STDEV(C18:C20)</f>
        <v>8.6907019279226352E-2</v>
      </c>
      <c r="D22" s="126">
        <f t="shared" si="5"/>
        <v>5.1479057230424827E-2</v>
      </c>
      <c r="E22" s="126">
        <f t="shared" si="5"/>
        <v>2.8083981199252084E-2</v>
      </c>
      <c r="F22" s="126">
        <f t="shared" si="5"/>
        <v>0.18825356127662904</v>
      </c>
      <c r="G22" s="172">
        <f t="shared" si="5"/>
        <v>2.4970849671834293E-2</v>
      </c>
      <c r="H22" s="86">
        <f>STDEV(D21:G21)</f>
        <v>0.36876332920040034</v>
      </c>
      <c r="I22" s="69" t="s">
        <v>81</v>
      </c>
    </row>
    <row r="23" spans="1:9" ht="15" customHeight="1" x14ac:dyDescent="0.25">
      <c r="A23" s="72" t="s">
        <v>82</v>
      </c>
      <c r="B23" s="87">
        <f>B22/B21*100</f>
        <v>0.20054156767473358</v>
      </c>
      <c r="C23" s="149">
        <f t="shared" ref="C23:G23" si="6">C22/C21*100</f>
        <v>0.39757639474100775</v>
      </c>
      <c r="D23" s="149">
        <f t="shared" si="6"/>
        <v>0.25624389690868116</v>
      </c>
      <c r="E23" s="149">
        <f t="shared" si="6"/>
        <v>0.13508083595513376</v>
      </c>
      <c r="F23" s="149">
        <f t="shared" si="6"/>
        <v>0.89933911781221032</v>
      </c>
      <c r="G23" s="173">
        <f t="shared" si="6"/>
        <v>0.12098084497263106</v>
      </c>
      <c r="H23" s="88">
        <f>H22/H21*100</f>
        <v>1.7889596879701375</v>
      </c>
      <c r="I23" s="69" t="s">
        <v>83</v>
      </c>
    </row>
    <row r="25" spans="1:9" x14ac:dyDescent="0.25">
      <c r="A25" s="93"/>
      <c r="B25" s="93"/>
      <c r="C25" s="93"/>
      <c r="D25" s="93"/>
      <c r="E25" s="93"/>
      <c r="F25" s="93"/>
      <c r="G25" s="93"/>
    </row>
    <row r="26" spans="1:9" ht="32.25" x14ac:dyDescent="0.25">
      <c r="A26" s="182" t="s">
        <v>382</v>
      </c>
      <c r="B26" s="130" t="s">
        <v>51</v>
      </c>
      <c r="C26" s="130" t="s">
        <v>58</v>
      </c>
      <c r="D26" s="130" t="s">
        <v>59</v>
      </c>
      <c r="E26" s="130" t="s">
        <v>60</v>
      </c>
      <c r="F26" s="130" t="s">
        <v>63</v>
      </c>
      <c r="G26" s="131" t="s">
        <v>66</v>
      </c>
      <c r="H26" s="180"/>
    </row>
    <row r="27" spans="1:9" ht="17.25" x14ac:dyDescent="0.25">
      <c r="A27" s="183" t="s">
        <v>372</v>
      </c>
      <c r="B27" s="96">
        <f>($G$2^$H$12)/($G$3^B18)*1000000</f>
        <v>13344.599634321912</v>
      </c>
      <c r="C27" s="96">
        <f t="shared" ref="C27:G27" si="7">($G$2^$H$12)/($G$3^C18)*1000000</f>
        <v>39267.798085936505</v>
      </c>
      <c r="D27" s="96">
        <f t="shared" si="7"/>
        <v>135309.05946888257</v>
      </c>
      <c r="E27" s="96">
        <f t="shared" si="7"/>
        <v>85371.950521240142</v>
      </c>
      <c r="F27" s="96">
        <f>($G$2^$H$12)/($G$3^F18)*1000000</f>
        <v>70905.774521527943</v>
      </c>
      <c r="G27" s="96">
        <f t="shared" si="7"/>
        <v>95720.866945968344</v>
      </c>
      <c r="H27" s="181"/>
    </row>
    <row r="28" spans="1:9" ht="15" customHeight="1" x14ac:dyDescent="0.25">
      <c r="A28" s="176">
        <f>AVERAGE(B27:B29)</f>
        <v>12891.618722794772</v>
      </c>
      <c r="B28" s="96">
        <f t="shared" ref="B28:G29" si="8">($G$2^$H$12)/($G$3^B19)*1000000</f>
        <v>12810.467240583055</v>
      </c>
      <c r="C28" s="96">
        <f t="shared" si="8"/>
        <v>43692.341398130986</v>
      </c>
      <c r="D28" s="96">
        <f>($G$2^$H$12)/($G$3^D19)*1000000</f>
        <v>142675.0699167717</v>
      </c>
      <c r="E28" s="96">
        <f t="shared" si="8"/>
        <v>88513.352974433306</v>
      </c>
      <c r="F28" s="96">
        <f>($G$2^$H$12)/($G$3^F19)*1000000</f>
        <v>76800.09655424158</v>
      </c>
      <c r="G28" s="96">
        <f t="shared" si="8"/>
        <v>95740.484942703639</v>
      </c>
      <c r="H28" s="181"/>
      <c r="I28" s="127"/>
    </row>
    <row r="29" spans="1:9" x14ac:dyDescent="0.25">
      <c r="A29" s="93"/>
      <c r="B29" s="96">
        <f t="shared" si="8"/>
        <v>12519.789293479347</v>
      </c>
      <c r="C29" s="96">
        <f t="shared" si="8"/>
        <v>43326.772284532686</v>
      </c>
      <c r="D29" s="96">
        <f t="shared" si="8"/>
        <v>144617.90465117685</v>
      </c>
      <c r="E29" s="96">
        <f>($G$2^$H$12)/($G$3^E20)*1000000</f>
        <v>87904.776517049875</v>
      </c>
      <c r="F29" s="96">
        <f>($G$2^$H$12)/($G$3^F20)*1000000</f>
        <v>91195.427048693717</v>
      </c>
      <c r="G29" s="96">
        <f t="shared" si="8"/>
        <v>98601.13011575531</v>
      </c>
      <c r="H29" s="181"/>
    </row>
    <row r="30" spans="1:9" x14ac:dyDescent="0.25">
      <c r="E30" s="100"/>
      <c r="H30" s="181"/>
    </row>
    <row r="31" spans="1:9" x14ac:dyDescent="0.25">
      <c r="A31" s="178" t="s">
        <v>366</v>
      </c>
      <c r="B31" s="177">
        <f t="shared" ref="B31:G33" si="9">B27/$A$28</f>
        <v>1.0351376286614951</v>
      </c>
      <c r="C31" s="177">
        <f t="shared" si="9"/>
        <v>3.0459943728015908</v>
      </c>
      <c r="D31" s="177">
        <f t="shared" si="9"/>
        <v>10.495893679327567</v>
      </c>
      <c r="E31" s="177">
        <f t="shared" si="9"/>
        <v>6.6222832335466686</v>
      </c>
      <c r="F31" s="177">
        <f>F27/$A$28</f>
        <v>5.5001451754195454</v>
      </c>
      <c r="G31" s="177">
        <f t="shared" si="9"/>
        <v>7.4250463812365242</v>
      </c>
      <c r="H31" s="181"/>
    </row>
    <row r="32" spans="1:9" x14ac:dyDescent="0.25">
      <c r="B32" s="177">
        <f t="shared" si="9"/>
        <v>0.9937050975554973</v>
      </c>
      <c r="C32" s="177">
        <f t="shared" si="9"/>
        <v>3.3892052144603708</v>
      </c>
      <c r="D32" s="177">
        <f t="shared" si="9"/>
        <v>11.067273473151648</v>
      </c>
      <c r="E32" s="177">
        <f t="shared" si="9"/>
        <v>6.8659611238676561</v>
      </c>
      <c r="F32" s="177">
        <f>F28/$A$28</f>
        <v>5.9573664258658825</v>
      </c>
      <c r="G32" s="177">
        <f t="shared" si="9"/>
        <v>7.4265681448844516</v>
      </c>
      <c r="H32" s="181"/>
    </row>
    <row r="33" spans="1:8" x14ac:dyDescent="0.25">
      <c r="B33" s="177">
        <f t="shared" si="9"/>
        <v>0.97115727378300742</v>
      </c>
      <c r="C33" s="177">
        <f t="shared" si="9"/>
        <v>3.360848099542606</v>
      </c>
      <c r="D33" s="177">
        <f t="shared" si="9"/>
        <v>11.217978731830286</v>
      </c>
      <c r="E33" s="177">
        <f t="shared" si="9"/>
        <v>6.8187539832851192</v>
      </c>
      <c r="F33" s="177">
        <f>F29/$A$28</f>
        <v>7.0740090138908078</v>
      </c>
      <c r="G33" s="177">
        <f t="shared" si="9"/>
        <v>7.6484677553649822</v>
      </c>
      <c r="H33" s="181"/>
    </row>
    <row r="35" spans="1:8" x14ac:dyDescent="0.25">
      <c r="A35" s="174" t="s">
        <v>364</v>
      </c>
      <c r="B35" s="70" t="s">
        <v>365</v>
      </c>
    </row>
    <row r="36" spans="1:8" x14ac:dyDescent="0.25">
      <c r="B36" s="73" t="s">
        <v>367</v>
      </c>
    </row>
    <row r="38" spans="1:8" x14ac:dyDescent="0.25">
      <c r="A38" s="95" t="s">
        <v>375</v>
      </c>
    </row>
    <row r="39" spans="1:8" ht="15" customHeight="1" x14ac:dyDescent="0.25">
      <c r="A39" s="191" t="s">
        <v>376</v>
      </c>
      <c r="B39" s="191"/>
      <c r="C39" s="191"/>
      <c r="D39" s="191"/>
      <c r="E39" s="191"/>
      <c r="F39" s="191"/>
      <c r="G39" s="191"/>
    </row>
    <row r="40" spans="1:8" x14ac:dyDescent="0.25">
      <c r="A40" s="191"/>
      <c r="B40" s="191"/>
      <c r="C40" s="191"/>
      <c r="D40" s="191"/>
      <c r="E40" s="191"/>
      <c r="F40" s="191"/>
      <c r="G40" s="191"/>
    </row>
    <row r="41" spans="1:8" x14ac:dyDescent="0.25">
      <c r="A41" s="191"/>
      <c r="B41" s="191"/>
      <c r="C41" s="191"/>
      <c r="D41" s="191"/>
      <c r="E41" s="191"/>
      <c r="F41" s="191"/>
      <c r="G41" s="191"/>
    </row>
  </sheetData>
  <mergeCells count="2">
    <mergeCell ref="B1:D1"/>
    <mergeCell ref="A39:G41"/>
  </mergeCells>
  <pageMargins left="0.19685039370078741" right="0.11811023622047245" top="0.15748031496062992" bottom="0.15748031496062992" header="0.15748031496062992" footer="0.15748031496062992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80CDB-300A-46E1-92F2-206E95FE2D02}">
  <dimension ref="A1:AB61"/>
  <sheetViews>
    <sheetView zoomScaleNormal="100" workbookViewId="0">
      <selection activeCell="R31" sqref="R31"/>
    </sheetView>
  </sheetViews>
  <sheetFormatPr defaultRowHeight="15" x14ac:dyDescent="0.25"/>
  <cols>
    <col min="1" max="1" width="7.42578125" style="9" customWidth="1"/>
    <col min="2" max="2" width="25.140625" style="9" bestFit="1" customWidth="1"/>
    <col min="3" max="3" width="12.140625" style="9" bestFit="1" customWidth="1"/>
    <col min="4" max="4" width="7.7109375" style="9" bestFit="1" customWidth="1"/>
    <col min="5" max="5" width="7.28515625" style="9" bestFit="1" customWidth="1"/>
    <col min="6" max="6" width="12" style="9" customWidth="1"/>
    <col min="7" max="7" width="7.7109375" style="9" bestFit="1" customWidth="1"/>
    <col min="8" max="8" width="11.5703125" style="9" bestFit="1" customWidth="1"/>
    <col min="9" max="9" width="10" style="9" customWidth="1"/>
    <col min="10" max="10" width="10" style="9" bestFit="1" customWidth="1"/>
    <col min="11" max="11" width="6.28515625" style="9" customWidth="1"/>
    <col min="12" max="12" width="16" style="9" customWidth="1"/>
    <col min="13" max="13" width="4" style="9" customWidth="1"/>
    <col min="14" max="15" width="4.28515625" style="9" customWidth="1"/>
    <col min="16" max="16" width="4.28515625" style="35" customWidth="1"/>
    <col min="17" max="18" width="4.28515625" style="9" customWidth="1"/>
    <col min="19" max="21" width="3.7109375" style="9" customWidth="1"/>
    <col min="22" max="23" width="6" style="9" customWidth="1"/>
    <col min="24" max="25" width="14.7109375" style="9" customWidth="1"/>
    <col min="26" max="26" width="24.85546875" style="9" bestFit="1" customWidth="1"/>
    <col min="27" max="27" width="14.7109375" style="9" customWidth="1"/>
    <col min="28" max="28" width="15" style="35" customWidth="1"/>
    <col min="29" max="29" width="11.42578125" style="9" bestFit="1" customWidth="1"/>
    <col min="30" max="16384" width="9.140625" style="9"/>
  </cols>
  <sheetData>
    <row r="1" spans="1:23" ht="15.75" x14ac:dyDescent="0.25">
      <c r="A1" s="1"/>
      <c r="B1" s="2"/>
      <c r="C1" s="2"/>
      <c r="D1" s="2"/>
      <c r="E1" s="2"/>
      <c r="F1" s="2"/>
      <c r="G1" s="3"/>
      <c r="H1" s="2"/>
      <c r="I1" s="2"/>
      <c r="J1" s="2"/>
      <c r="K1" s="4"/>
      <c r="L1" s="5"/>
      <c r="M1" s="5"/>
      <c r="N1" s="5"/>
      <c r="O1" s="5"/>
      <c r="P1" s="6"/>
      <c r="Q1" s="5"/>
      <c r="R1" s="5"/>
      <c r="S1" s="7"/>
      <c r="T1" s="7"/>
      <c r="U1" s="7"/>
      <c r="V1" s="8"/>
      <c r="W1" s="8"/>
    </row>
    <row r="2" spans="1:23" ht="15.75" x14ac:dyDescent="0.25">
      <c r="A2" s="1"/>
      <c r="B2" s="10" t="s">
        <v>0</v>
      </c>
      <c r="C2" s="11">
        <v>45421</v>
      </c>
      <c r="D2" s="12"/>
      <c r="E2" s="12"/>
      <c r="F2" s="2"/>
      <c r="G2" s="3"/>
      <c r="H2" s="10"/>
      <c r="I2" s="10" t="s">
        <v>1</v>
      </c>
      <c r="J2" s="12"/>
      <c r="K2" s="5"/>
      <c r="L2" s="5"/>
      <c r="M2" s="5"/>
      <c r="N2" s="13" t="s">
        <v>2</v>
      </c>
      <c r="O2" s="13" t="s">
        <v>3</v>
      </c>
      <c r="P2" s="13" t="s">
        <v>4</v>
      </c>
      <c r="Q2" s="13" t="s">
        <v>5</v>
      </c>
      <c r="R2" s="13" t="s">
        <v>6</v>
      </c>
      <c r="S2" s="13" t="s">
        <v>7</v>
      </c>
      <c r="T2" s="13" t="s">
        <v>8</v>
      </c>
      <c r="U2" s="13" t="s">
        <v>9</v>
      </c>
      <c r="V2" s="6"/>
      <c r="W2" s="8"/>
    </row>
    <row r="3" spans="1:23" x14ac:dyDescent="0.25">
      <c r="A3" s="1"/>
      <c r="B3" s="12" t="s">
        <v>10</v>
      </c>
      <c r="C3" s="12"/>
      <c r="D3" s="14" t="s">
        <v>11</v>
      </c>
      <c r="E3" s="14" t="s">
        <v>12</v>
      </c>
      <c r="F3" s="15">
        <v>2</v>
      </c>
      <c r="G3" s="15" t="s">
        <v>13</v>
      </c>
      <c r="H3" s="12"/>
      <c r="I3" s="12"/>
      <c r="J3" s="12"/>
      <c r="K3" s="16"/>
      <c r="L3" s="5"/>
      <c r="M3" s="5"/>
      <c r="N3" s="216">
        <v>300</v>
      </c>
      <c r="O3" s="216">
        <v>297</v>
      </c>
      <c r="P3" s="216">
        <v>296</v>
      </c>
      <c r="Q3" s="216">
        <v>295</v>
      </c>
      <c r="R3" s="216">
        <v>293</v>
      </c>
      <c r="S3" s="198">
        <v>290</v>
      </c>
      <c r="T3" s="199"/>
      <c r="U3" s="200"/>
      <c r="V3" s="17">
        <v>1</v>
      </c>
      <c r="W3" s="8"/>
    </row>
    <row r="4" spans="1:23" x14ac:dyDescent="0.25">
      <c r="A4" s="1"/>
      <c r="B4" s="18" t="s">
        <v>14</v>
      </c>
      <c r="C4" s="19" t="s">
        <v>15</v>
      </c>
      <c r="D4" s="20">
        <f>14*3*1.2</f>
        <v>50.4</v>
      </c>
      <c r="E4" s="20">
        <f>6*3*1.2</f>
        <v>21.599999999999998</v>
      </c>
      <c r="F4" s="20">
        <f>7*3*1.2</f>
        <v>25.2</v>
      </c>
      <c r="G4" s="20">
        <f>5*3*1.2</f>
        <v>18</v>
      </c>
      <c r="H4" s="12"/>
      <c r="I4" s="12" t="s">
        <v>16</v>
      </c>
      <c r="J4" s="14">
        <v>3</v>
      </c>
      <c r="K4" s="16"/>
      <c r="L4" s="5"/>
      <c r="M4" s="5"/>
      <c r="N4" s="217"/>
      <c r="O4" s="217"/>
      <c r="P4" s="217"/>
      <c r="Q4" s="217"/>
      <c r="R4" s="217"/>
      <c r="S4" s="198">
        <v>293</v>
      </c>
      <c r="T4" s="199"/>
      <c r="U4" s="200"/>
      <c r="V4" s="17">
        <v>2</v>
      </c>
      <c r="W4" s="8"/>
    </row>
    <row r="5" spans="1:23" ht="15.75" x14ac:dyDescent="0.25">
      <c r="A5" s="1"/>
      <c r="B5" s="21" t="s">
        <v>17</v>
      </c>
      <c r="C5" s="14">
        <v>5</v>
      </c>
      <c r="D5" s="22">
        <f>C5*$D$4</f>
        <v>252</v>
      </c>
      <c r="E5" s="22">
        <f>C5*$E$4</f>
        <v>107.99999999999999</v>
      </c>
      <c r="F5" s="22">
        <f>C5*$F$4</f>
        <v>126</v>
      </c>
      <c r="G5" s="22">
        <f>C5*$G$4</f>
        <v>90</v>
      </c>
      <c r="H5" s="12"/>
      <c r="I5" s="12" t="s">
        <v>18</v>
      </c>
      <c r="J5" s="14">
        <v>15</v>
      </c>
      <c r="K5" s="16"/>
      <c r="L5" s="5"/>
      <c r="M5" s="5"/>
      <c r="N5" s="218"/>
      <c r="O5" s="218"/>
      <c r="P5" s="218"/>
      <c r="Q5" s="218"/>
      <c r="R5" s="218"/>
      <c r="S5" s="198">
        <v>295</v>
      </c>
      <c r="T5" s="199"/>
      <c r="U5" s="200"/>
      <c r="V5" s="17">
        <v>3</v>
      </c>
      <c r="W5" s="8"/>
    </row>
    <row r="6" spans="1:23" ht="15.75" x14ac:dyDescent="0.25">
      <c r="A6" s="1"/>
      <c r="B6" s="12" t="s">
        <v>19</v>
      </c>
      <c r="C6" s="14">
        <f>7.5-C5-C7-C8-C9</f>
        <v>1.8</v>
      </c>
      <c r="D6" s="22">
        <f t="shared" ref="D6:D9" si="0">C6*$D$4</f>
        <v>90.72</v>
      </c>
      <c r="E6" s="22">
        <f t="shared" ref="E6:E9" si="1">C6*$E$4</f>
        <v>38.879999999999995</v>
      </c>
      <c r="F6" s="22">
        <f t="shared" ref="F6:F9" si="2">C6*$F$4</f>
        <v>45.36</v>
      </c>
      <c r="G6" s="22">
        <f t="shared" ref="G6:G9" si="3">C6*$G$4</f>
        <v>32.4</v>
      </c>
      <c r="H6" s="3"/>
      <c r="I6" s="23"/>
      <c r="J6" s="23"/>
      <c r="K6" s="16"/>
      <c r="L6" s="5"/>
      <c r="M6" s="5"/>
      <c r="N6" s="213">
        <v>293</v>
      </c>
      <c r="O6" s="213">
        <v>292</v>
      </c>
      <c r="P6" s="213">
        <v>291</v>
      </c>
      <c r="Q6" s="213">
        <v>290</v>
      </c>
      <c r="R6" s="216">
        <v>303</v>
      </c>
      <c r="S6" s="198">
        <v>296</v>
      </c>
      <c r="T6" s="199"/>
      <c r="U6" s="200"/>
      <c r="V6" s="17">
        <v>4</v>
      </c>
      <c r="W6" s="8"/>
    </row>
    <row r="7" spans="1:23" ht="15.75" x14ac:dyDescent="0.25">
      <c r="A7" s="1"/>
      <c r="B7" s="12" t="s">
        <v>20</v>
      </c>
      <c r="C7" s="14">
        <v>0.1</v>
      </c>
      <c r="D7" s="22">
        <f t="shared" si="0"/>
        <v>5.04</v>
      </c>
      <c r="E7" s="22">
        <f t="shared" si="1"/>
        <v>2.1599999999999997</v>
      </c>
      <c r="F7" s="22">
        <f t="shared" si="2"/>
        <v>2.52</v>
      </c>
      <c r="G7" s="22">
        <f t="shared" si="3"/>
        <v>1.8</v>
      </c>
      <c r="H7" s="3"/>
      <c r="I7" s="23"/>
      <c r="J7" s="23"/>
      <c r="K7" s="16"/>
      <c r="L7" s="5"/>
      <c r="M7" s="5"/>
      <c r="N7" s="214"/>
      <c r="O7" s="214"/>
      <c r="P7" s="214"/>
      <c r="Q7" s="214"/>
      <c r="R7" s="217"/>
      <c r="S7" s="198">
        <v>297</v>
      </c>
      <c r="T7" s="199"/>
      <c r="U7" s="200"/>
      <c r="V7" s="17">
        <v>5</v>
      </c>
      <c r="W7" s="8"/>
    </row>
    <row r="8" spans="1:23" x14ac:dyDescent="0.25">
      <c r="A8" s="1"/>
      <c r="B8" s="12" t="s">
        <v>21</v>
      </c>
      <c r="C8" s="24">
        <v>0.3</v>
      </c>
      <c r="D8" s="22">
        <f t="shared" si="0"/>
        <v>15.12</v>
      </c>
      <c r="E8" s="22">
        <f t="shared" si="1"/>
        <v>6.4799999999999995</v>
      </c>
      <c r="F8" s="22">
        <f t="shared" si="2"/>
        <v>7.56</v>
      </c>
      <c r="G8" s="22">
        <f t="shared" si="3"/>
        <v>5.3999999999999995</v>
      </c>
      <c r="H8" s="14"/>
      <c r="I8" s="23"/>
      <c r="J8" s="23"/>
      <c r="K8" s="16"/>
      <c r="L8" s="5"/>
      <c r="M8" s="5"/>
      <c r="N8" s="215"/>
      <c r="O8" s="215"/>
      <c r="P8" s="215"/>
      <c r="Q8" s="215"/>
      <c r="R8" s="218"/>
      <c r="S8" s="198">
        <v>298</v>
      </c>
      <c r="T8" s="199"/>
      <c r="U8" s="200"/>
      <c r="V8" s="17">
        <v>6</v>
      </c>
      <c r="W8" s="8"/>
    </row>
    <row r="9" spans="1:23" x14ac:dyDescent="0.25">
      <c r="A9" s="1"/>
      <c r="B9" s="12" t="s">
        <v>22</v>
      </c>
      <c r="C9" s="24">
        <v>0.3</v>
      </c>
      <c r="D9" s="25">
        <f t="shared" si="0"/>
        <v>15.12</v>
      </c>
      <c r="E9" s="25">
        <f t="shared" si="1"/>
        <v>6.4799999999999995</v>
      </c>
      <c r="F9" s="25">
        <f t="shared" si="2"/>
        <v>7.56</v>
      </c>
      <c r="G9" s="25">
        <f t="shared" si="3"/>
        <v>5.3999999999999995</v>
      </c>
      <c r="H9" s="12"/>
      <c r="I9" s="23"/>
      <c r="J9" s="23"/>
      <c r="K9" s="5"/>
      <c r="L9" s="5"/>
      <c r="M9" s="5"/>
      <c r="N9" s="219">
        <v>291</v>
      </c>
      <c r="O9" s="219">
        <v>292</v>
      </c>
      <c r="P9" s="213">
        <v>301</v>
      </c>
      <c r="Q9" s="213">
        <v>298</v>
      </c>
      <c r="R9" s="213">
        <v>295</v>
      </c>
      <c r="S9" s="198">
        <v>299</v>
      </c>
      <c r="T9" s="199"/>
      <c r="U9" s="200"/>
      <c r="V9" s="17">
        <v>7</v>
      </c>
      <c r="W9" s="8"/>
    </row>
    <row r="10" spans="1:23" x14ac:dyDescent="0.25">
      <c r="A10" s="1"/>
      <c r="B10" s="12"/>
      <c r="C10" s="24"/>
      <c r="D10" s="26"/>
      <c r="E10" s="26"/>
      <c r="F10" s="26"/>
      <c r="G10" s="26"/>
      <c r="H10" s="12"/>
      <c r="I10" s="23"/>
      <c r="J10" s="23"/>
      <c r="K10" s="5"/>
      <c r="L10" s="5"/>
      <c r="M10" s="5"/>
      <c r="N10" s="220"/>
      <c r="O10" s="220"/>
      <c r="P10" s="214"/>
      <c r="Q10" s="214"/>
      <c r="R10" s="214"/>
      <c r="S10" s="198">
        <v>300</v>
      </c>
      <c r="T10" s="199"/>
      <c r="U10" s="200"/>
      <c r="V10" s="17">
        <v>8</v>
      </c>
      <c r="W10" s="8"/>
    </row>
    <row r="11" spans="1:23" x14ac:dyDescent="0.25">
      <c r="A11" s="1"/>
      <c r="B11" s="12"/>
      <c r="C11" s="24"/>
      <c r="D11" s="26"/>
      <c r="E11" s="26"/>
      <c r="F11" s="26"/>
      <c r="G11" s="26"/>
      <c r="H11" s="12"/>
      <c r="I11" s="23"/>
      <c r="J11" s="23"/>
      <c r="K11" s="5"/>
      <c r="L11" s="5"/>
      <c r="M11" s="5"/>
      <c r="N11" s="221"/>
      <c r="O11" s="221"/>
      <c r="P11" s="215"/>
      <c r="Q11" s="215"/>
      <c r="R11" s="215"/>
      <c r="S11" s="198">
        <v>301</v>
      </c>
      <c r="T11" s="199"/>
      <c r="U11" s="200"/>
      <c r="V11" s="17">
        <v>9</v>
      </c>
      <c r="W11" s="8"/>
    </row>
    <row r="12" spans="1:23" x14ac:dyDescent="0.25">
      <c r="A12" s="1"/>
      <c r="B12" s="23"/>
      <c r="C12" s="1"/>
      <c r="D12" s="27"/>
      <c r="E12" s="23"/>
      <c r="F12" s="23"/>
      <c r="G12" s="23"/>
      <c r="H12" s="23"/>
      <c r="I12" s="23"/>
      <c r="J12" s="23"/>
      <c r="K12" s="5"/>
      <c r="L12" s="5"/>
      <c r="M12" s="5"/>
      <c r="N12" s="210">
        <v>295</v>
      </c>
      <c r="O12" s="210">
        <v>293</v>
      </c>
      <c r="P12" s="210">
        <v>304</v>
      </c>
      <c r="Q12" s="210">
        <v>302</v>
      </c>
      <c r="R12" s="210">
        <v>299</v>
      </c>
      <c r="S12" s="198">
        <v>302</v>
      </c>
      <c r="T12" s="199"/>
      <c r="U12" s="200"/>
      <c r="V12" s="17">
        <v>10</v>
      </c>
      <c r="W12" s="8"/>
    </row>
    <row r="13" spans="1:23" x14ac:dyDescent="0.25">
      <c r="A13" s="1"/>
      <c r="B13" s="18" t="s">
        <v>23</v>
      </c>
      <c r="C13" s="20">
        <v>10</v>
      </c>
      <c r="D13" s="19" t="s">
        <v>24</v>
      </c>
      <c r="E13" s="197" t="s">
        <v>25</v>
      </c>
      <c r="F13" s="197"/>
      <c r="G13" s="23"/>
      <c r="H13" s="23"/>
      <c r="I13" s="23"/>
      <c r="J13" s="23"/>
      <c r="K13" s="5"/>
      <c r="L13" s="5"/>
      <c r="M13" s="5"/>
      <c r="N13" s="211"/>
      <c r="O13" s="211"/>
      <c r="P13" s="211"/>
      <c r="Q13" s="211"/>
      <c r="R13" s="211"/>
      <c r="S13" s="198">
        <v>303</v>
      </c>
      <c r="T13" s="199"/>
      <c r="U13" s="200"/>
      <c r="V13" s="17">
        <v>11</v>
      </c>
      <c r="W13" s="8"/>
    </row>
    <row r="14" spans="1:23" x14ac:dyDescent="0.25">
      <c r="A14" s="1"/>
      <c r="B14" s="12" t="s">
        <v>26</v>
      </c>
      <c r="C14" s="28" t="s">
        <v>27</v>
      </c>
      <c r="D14" s="14" t="s">
        <v>28</v>
      </c>
      <c r="E14" s="14">
        <v>1.93</v>
      </c>
      <c r="F14" s="29" t="s">
        <v>29</v>
      </c>
      <c r="G14" s="30"/>
      <c r="H14" s="30" t="s">
        <v>30</v>
      </c>
      <c r="I14" s="23"/>
      <c r="J14" s="23"/>
      <c r="K14" s="5"/>
      <c r="L14" s="5"/>
      <c r="M14" s="5"/>
      <c r="N14" s="212"/>
      <c r="O14" s="212"/>
      <c r="P14" s="212"/>
      <c r="Q14" s="212"/>
      <c r="R14" s="212"/>
      <c r="S14" s="198">
        <v>304</v>
      </c>
      <c r="T14" s="199"/>
      <c r="U14" s="200"/>
      <c r="V14" s="17">
        <v>12</v>
      </c>
      <c r="W14" s="8"/>
    </row>
    <row r="15" spans="1:23" x14ac:dyDescent="0.25">
      <c r="A15" s="1"/>
      <c r="B15" s="29" t="s">
        <v>31</v>
      </c>
      <c r="C15" s="31" t="s">
        <v>32</v>
      </c>
      <c r="D15" s="14" t="s">
        <v>33</v>
      </c>
      <c r="E15" s="14">
        <v>1.98</v>
      </c>
      <c r="F15" s="29" t="s">
        <v>34</v>
      </c>
      <c r="G15" s="12"/>
      <c r="H15" s="23"/>
      <c r="I15" s="23"/>
      <c r="J15" s="23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3" x14ac:dyDescent="0.25">
      <c r="A16" s="1"/>
      <c r="B16" s="29" t="s">
        <v>35</v>
      </c>
      <c r="C16" s="31" t="s">
        <v>36</v>
      </c>
      <c r="D16" s="14" t="s">
        <v>37</v>
      </c>
      <c r="E16" s="14">
        <v>1.98</v>
      </c>
      <c r="F16" s="29" t="s">
        <v>34</v>
      </c>
      <c r="G16" s="12"/>
      <c r="H16" s="23"/>
      <c r="I16" s="23"/>
      <c r="J16" s="23"/>
      <c r="K16" s="5"/>
      <c r="L16" s="5"/>
      <c r="M16" s="5"/>
      <c r="N16" s="201" t="s">
        <v>12</v>
      </c>
      <c r="O16" s="202"/>
      <c r="P16" s="202"/>
      <c r="Q16" s="202"/>
      <c r="R16" s="203"/>
      <c r="S16" s="204" t="s">
        <v>11</v>
      </c>
      <c r="T16" s="205"/>
      <c r="U16" s="206"/>
      <c r="V16" s="5"/>
    </row>
    <row r="17" spans="1:28" x14ac:dyDescent="0.25">
      <c r="A17" s="1"/>
      <c r="B17" s="32" t="s">
        <v>38</v>
      </c>
      <c r="C17" s="33" t="s">
        <v>39</v>
      </c>
      <c r="D17" s="14" t="s">
        <v>40</v>
      </c>
      <c r="E17" s="34">
        <v>1.98</v>
      </c>
      <c r="F17" s="29" t="s">
        <v>34</v>
      </c>
      <c r="G17" s="12"/>
      <c r="H17" s="23"/>
      <c r="I17" s="23"/>
      <c r="J17" s="23"/>
      <c r="K17" s="5"/>
      <c r="L17" s="5"/>
      <c r="M17" s="5"/>
      <c r="N17" s="207">
        <v>2</v>
      </c>
      <c r="O17" s="208"/>
      <c r="P17" s="208"/>
      <c r="Q17" s="208"/>
      <c r="R17" s="209"/>
      <c r="S17" s="5"/>
      <c r="T17" s="5"/>
      <c r="U17" s="5"/>
      <c r="V17" s="5"/>
    </row>
    <row r="18" spans="1:28" x14ac:dyDescent="0.25">
      <c r="A18" s="1"/>
      <c r="B18" s="23"/>
      <c r="C18" s="23"/>
      <c r="D18" s="23"/>
      <c r="E18" s="23"/>
      <c r="F18" s="23"/>
      <c r="G18" s="23"/>
      <c r="H18" s="23"/>
      <c r="I18" s="23"/>
      <c r="J18" s="23"/>
      <c r="K18" s="5"/>
      <c r="L18" s="36" t="s">
        <v>41</v>
      </c>
      <c r="M18" s="5"/>
      <c r="N18" s="196" t="s">
        <v>13</v>
      </c>
      <c r="O18" s="196"/>
      <c r="P18" s="196"/>
      <c r="Q18" s="196"/>
      <c r="R18" s="196"/>
      <c r="S18" s="5"/>
      <c r="T18" s="5"/>
      <c r="U18" s="5"/>
      <c r="V18" s="5"/>
    </row>
    <row r="19" spans="1:28" x14ac:dyDescent="0.25">
      <c r="A19" s="1"/>
      <c r="B19" s="37" t="s">
        <v>42</v>
      </c>
      <c r="C19" s="19" t="s">
        <v>43</v>
      </c>
      <c r="D19" s="38" t="s">
        <v>44</v>
      </c>
      <c r="E19" s="38" t="s">
        <v>45</v>
      </c>
      <c r="F19" s="39" t="s">
        <v>46</v>
      </c>
      <c r="G19" s="40" t="s">
        <v>47</v>
      </c>
      <c r="H19" s="41" t="s">
        <v>48</v>
      </c>
      <c r="I19" s="39" t="s">
        <v>49</v>
      </c>
      <c r="J19" s="19" t="s">
        <v>50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8" x14ac:dyDescent="0.25">
      <c r="A20" s="42">
        <v>290</v>
      </c>
      <c r="B20" s="43" t="s">
        <v>51</v>
      </c>
      <c r="C20" s="44">
        <v>6.8</v>
      </c>
      <c r="D20" s="14">
        <v>10</v>
      </c>
      <c r="E20" s="14">
        <v>2.5</v>
      </c>
      <c r="F20" s="45">
        <v>6</v>
      </c>
      <c r="G20" s="46">
        <f>((D20*F20)/C20)*1.2</f>
        <v>10.588235294117647</v>
      </c>
      <c r="H20" s="47">
        <f>(E20*F20*1.2)-G20</f>
        <v>7.4117647058823533</v>
      </c>
      <c r="I20" s="48">
        <f t="shared" ref="I20:I33" si="4">G20+H20</f>
        <v>18</v>
      </c>
      <c r="J20" s="49">
        <f>G20*C20/I20</f>
        <v>4</v>
      </c>
      <c r="K20" s="50" t="s">
        <v>52</v>
      </c>
      <c r="L20" s="51" t="s">
        <v>53</v>
      </c>
      <c r="M20" s="5"/>
      <c r="N20" s="5"/>
      <c r="O20" s="5"/>
      <c r="P20" s="5"/>
      <c r="Q20" s="6"/>
      <c r="R20" s="5"/>
      <c r="S20" s="5"/>
      <c r="T20" s="5"/>
      <c r="U20" s="5"/>
      <c r="V20" s="5"/>
    </row>
    <row r="21" spans="1:28" x14ac:dyDescent="0.25">
      <c r="A21" s="42">
        <v>291</v>
      </c>
      <c r="B21" s="43" t="s">
        <v>54</v>
      </c>
      <c r="C21" s="44">
        <v>6.8</v>
      </c>
      <c r="D21" s="14">
        <v>10</v>
      </c>
      <c r="E21" s="14">
        <v>2.5</v>
      </c>
      <c r="F21" s="45">
        <v>6</v>
      </c>
      <c r="G21" s="46">
        <f t="shared" ref="G21:G33" si="5">((D21*F21)/C21)*1.2</f>
        <v>10.588235294117647</v>
      </c>
      <c r="H21" s="47">
        <f t="shared" ref="H21:H33" si="6">(E21*F21*1.2)-G21</f>
        <v>7.4117647058823533</v>
      </c>
      <c r="I21" s="48">
        <f t="shared" si="4"/>
        <v>18</v>
      </c>
      <c r="J21" s="49">
        <f t="shared" ref="J21:J33" si="7">G21*C21/I21</f>
        <v>4</v>
      </c>
      <c r="K21" s="50" t="s">
        <v>52</v>
      </c>
      <c r="L21" s="51" t="s">
        <v>53</v>
      </c>
      <c r="M21" s="5"/>
      <c r="N21" s="5"/>
      <c r="O21" s="5"/>
      <c r="P21" s="5"/>
      <c r="Q21" s="6"/>
      <c r="R21" s="5"/>
      <c r="S21" s="5"/>
      <c r="T21" s="5"/>
      <c r="U21" s="5"/>
      <c r="V21" s="5"/>
    </row>
    <row r="22" spans="1:28" x14ac:dyDescent="0.25">
      <c r="A22" s="42">
        <v>292</v>
      </c>
      <c r="B22" s="43" t="s">
        <v>55</v>
      </c>
      <c r="C22" s="44">
        <v>6.8</v>
      </c>
      <c r="D22" s="14">
        <v>10</v>
      </c>
      <c r="E22" s="14">
        <v>2.5</v>
      </c>
      <c r="F22" s="45">
        <v>6</v>
      </c>
      <c r="G22" s="46">
        <f t="shared" si="5"/>
        <v>10.588235294117647</v>
      </c>
      <c r="H22" s="47">
        <f t="shared" si="6"/>
        <v>7.4117647058823533</v>
      </c>
      <c r="I22" s="48">
        <f t="shared" si="4"/>
        <v>18</v>
      </c>
      <c r="J22" s="49">
        <f t="shared" si="7"/>
        <v>4</v>
      </c>
      <c r="K22" s="52" t="s">
        <v>52</v>
      </c>
      <c r="L22" s="53" t="s">
        <v>53</v>
      </c>
      <c r="M22" s="5"/>
      <c r="N22" s="5"/>
      <c r="O22" s="5"/>
      <c r="P22" s="5"/>
      <c r="Q22" s="6"/>
      <c r="R22" s="5"/>
      <c r="S22" s="5"/>
      <c r="T22" s="5"/>
      <c r="U22" s="5"/>
      <c r="V22" s="5"/>
    </row>
    <row r="23" spans="1:28" x14ac:dyDescent="0.25">
      <c r="A23" s="54">
        <v>293</v>
      </c>
      <c r="B23" s="55" t="s">
        <v>51</v>
      </c>
      <c r="C23" s="6">
        <v>9.5</v>
      </c>
      <c r="D23" s="14">
        <v>10</v>
      </c>
      <c r="E23" s="14">
        <v>2.5</v>
      </c>
      <c r="F23" s="45">
        <v>12</v>
      </c>
      <c r="G23" s="46">
        <f t="shared" si="5"/>
        <v>15.157894736842104</v>
      </c>
      <c r="H23" s="47">
        <f t="shared" si="6"/>
        <v>20.842105263157897</v>
      </c>
      <c r="I23" s="48">
        <f t="shared" si="4"/>
        <v>36</v>
      </c>
      <c r="J23" s="49">
        <f t="shared" si="7"/>
        <v>4</v>
      </c>
      <c r="K23" s="50" t="s">
        <v>56</v>
      </c>
      <c r="L23" s="51" t="s">
        <v>57</v>
      </c>
      <c r="M23" s="5"/>
      <c r="N23" s="5"/>
      <c r="O23" s="5"/>
      <c r="P23" s="5"/>
      <c r="Q23" s="6"/>
      <c r="R23" s="5"/>
      <c r="S23" s="5"/>
      <c r="T23" s="5"/>
      <c r="U23" s="5"/>
      <c r="V23" s="5"/>
    </row>
    <row r="24" spans="1:28" x14ac:dyDescent="0.25">
      <c r="A24" s="54">
        <v>295</v>
      </c>
      <c r="B24" s="55" t="s">
        <v>58</v>
      </c>
      <c r="C24" s="6">
        <v>9.5</v>
      </c>
      <c r="D24" s="14">
        <v>10</v>
      </c>
      <c r="E24" s="14">
        <v>2.5</v>
      </c>
      <c r="F24" s="45">
        <v>12</v>
      </c>
      <c r="G24" s="46">
        <f t="shared" si="5"/>
        <v>15.157894736842104</v>
      </c>
      <c r="H24" s="47">
        <f t="shared" si="6"/>
        <v>20.842105263157897</v>
      </c>
      <c r="I24" s="48">
        <f t="shared" si="4"/>
        <v>36</v>
      </c>
      <c r="J24" s="49">
        <f t="shared" si="7"/>
        <v>4</v>
      </c>
      <c r="K24" s="50" t="s">
        <v>56</v>
      </c>
      <c r="L24" s="51" t="s">
        <v>57</v>
      </c>
      <c r="M24" s="5"/>
      <c r="N24" s="5"/>
      <c r="O24" s="5"/>
      <c r="P24" s="5"/>
      <c r="T24" s="35"/>
      <c r="AB24" s="9"/>
    </row>
    <row r="25" spans="1:28" x14ac:dyDescent="0.25">
      <c r="A25" s="54">
        <v>296</v>
      </c>
      <c r="B25" s="56" t="s">
        <v>59</v>
      </c>
      <c r="C25" s="6">
        <v>9.5</v>
      </c>
      <c r="D25" s="14">
        <v>10</v>
      </c>
      <c r="E25" s="14">
        <v>2.5</v>
      </c>
      <c r="F25" s="45">
        <v>6</v>
      </c>
      <c r="G25" s="46">
        <f t="shared" si="5"/>
        <v>7.5789473684210522</v>
      </c>
      <c r="H25" s="47">
        <f t="shared" si="6"/>
        <v>10.421052631578949</v>
      </c>
      <c r="I25" s="48">
        <f t="shared" si="4"/>
        <v>18</v>
      </c>
      <c r="J25" s="49">
        <f t="shared" si="7"/>
        <v>4</v>
      </c>
      <c r="K25" s="50" t="s">
        <v>56</v>
      </c>
      <c r="L25" s="51" t="s">
        <v>57</v>
      </c>
      <c r="M25" s="5"/>
      <c r="N25" s="5"/>
      <c r="O25" s="5"/>
      <c r="P25" s="5"/>
      <c r="T25" s="35"/>
      <c r="AB25" s="9"/>
    </row>
    <row r="26" spans="1:28" x14ac:dyDescent="0.25">
      <c r="A26" s="54">
        <v>297</v>
      </c>
      <c r="B26" s="56" t="s">
        <v>60</v>
      </c>
      <c r="C26" s="6">
        <v>9.5</v>
      </c>
      <c r="D26" s="14">
        <v>10</v>
      </c>
      <c r="E26" s="14">
        <v>2.5</v>
      </c>
      <c r="F26" s="45">
        <v>6</v>
      </c>
      <c r="G26" s="46">
        <f t="shared" si="5"/>
        <v>7.5789473684210522</v>
      </c>
      <c r="H26" s="47">
        <f t="shared" si="6"/>
        <v>10.421052631578949</v>
      </c>
      <c r="I26" s="48">
        <f t="shared" si="4"/>
        <v>18</v>
      </c>
      <c r="J26" s="49">
        <f t="shared" si="7"/>
        <v>4</v>
      </c>
      <c r="K26" s="50" t="s">
        <v>56</v>
      </c>
      <c r="L26" s="51" t="s">
        <v>57</v>
      </c>
      <c r="M26" s="5"/>
      <c r="P26" s="9"/>
      <c r="T26" s="35"/>
      <c r="AB26" s="9"/>
    </row>
    <row r="27" spans="1:28" x14ac:dyDescent="0.25">
      <c r="A27" s="54">
        <v>298</v>
      </c>
      <c r="B27" s="56" t="s">
        <v>61</v>
      </c>
      <c r="C27" s="6">
        <v>9.5</v>
      </c>
      <c r="D27" s="14">
        <v>10</v>
      </c>
      <c r="E27" s="14">
        <v>2.5</v>
      </c>
      <c r="F27" s="45">
        <v>6</v>
      </c>
      <c r="G27" s="46">
        <f t="shared" si="5"/>
        <v>7.5789473684210522</v>
      </c>
      <c r="H27" s="47">
        <f t="shared" si="6"/>
        <v>10.421052631578949</v>
      </c>
      <c r="I27" s="48">
        <f t="shared" si="4"/>
        <v>18</v>
      </c>
      <c r="J27" s="49">
        <f t="shared" si="7"/>
        <v>4</v>
      </c>
      <c r="K27" s="50" t="s">
        <v>56</v>
      </c>
      <c r="L27" s="51" t="s">
        <v>57</v>
      </c>
      <c r="M27" s="5"/>
      <c r="P27" s="9"/>
      <c r="T27" s="35"/>
      <c r="AB27" s="9"/>
    </row>
    <row r="28" spans="1:28" x14ac:dyDescent="0.25">
      <c r="A28" s="54">
        <v>299</v>
      </c>
      <c r="B28" s="56" t="s">
        <v>62</v>
      </c>
      <c r="C28" s="6">
        <v>9.5</v>
      </c>
      <c r="D28" s="14">
        <v>10</v>
      </c>
      <c r="E28" s="14">
        <v>2.5</v>
      </c>
      <c r="F28" s="45">
        <v>6</v>
      </c>
      <c r="G28" s="46">
        <f t="shared" si="5"/>
        <v>7.5789473684210522</v>
      </c>
      <c r="H28" s="47">
        <f t="shared" si="6"/>
        <v>10.421052631578949</v>
      </c>
      <c r="I28" s="48">
        <f t="shared" si="4"/>
        <v>18</v>
      </c>
      <c r="J28" s="49">
        <f t="shared" si="7"/>
        <v>4</v>
      </c>
      <c r="K28" s="50" t="s">
        <v>56</v>
      </c>
      <c r="L28" s="51" t="s">
        <v>57</v>
      </c>
      <c r="P28" s="9"/>
      <c r="T28" s="35"/>
      <c r="AB28" s="9"/>
    </row>
    <row r="29" spans="1:28" x14ac:dyDescent="0.25">
      <c r="A29" s="54">
        <v>300</v>
      </c>
      <c r="B29" s="56" t="s">
        <v>63</v>
      </c>
      <c r="C29" s="6">
        <v>9.5</v>
      </c>
      <c r="D29" s="14">
        <v>10</v>
      </c>
      <c r="E29" s="14">
        <v>2.5</v>
      </c>
      <c r="F29" s="45">
        <v>6</v>
      </c>
      <c r="G29" s="46">
        <f t="shared" si="5"/>
        <v>7.5789473684210522</v>
      </c>
      <c r="H29" s="47">
        <f t="shared" si="6"/>
        <v>10.421052631578949</v>
      </c>
      <c r="I29" s="48">
        <f t="shared" si="4"/>
        <v>18</v>
      </c>
      <c r="J29" s="49">
        <f t="shared" si="7"/>
        <v>4</v>
      </c>
      <c r="K29" s="50" t="s">
        <v>56</v>
      </c>
      <c r="L29" s="51" t="s">
        <v>57</v>
      </c>
      <c r="X29" s="35"/>
      <c r="AB29" s="9"/>
    </row>
    <row r="30" spans="1:28" x14ac:dyDescent="0.25">
      <c r="A30" s="54">
        <v>301</v>
      </c>
      <c r="B30" s="56" t="s">
        <v>64</v>
      </c>
      <c r="C30" s="6">
        <v>9.5</v>
      </c>
      <c r="D30" s="14">
        <v>10</v>
      </c>
      <c r="E30" s="14">
        <v>2.5</v>
      </c>
      <c r="F30" s="45">
        <v>6</v>
      </c>
      <c r="G30" s="46">
        <f t="shared" si="5"/>
        <v>7.5789473684210522</v>
      </c>
      <c r="H30" s="47">
        <f t="shared" si="6"/>
        <v>10.421052631578949</v>
      </c>
      <c r="I30" s="48">
        <f t="shared" si="4"/>
        <v>18</v>
      </c>
      <c r="J30" s="49">
        <f t="shared" si="7"/>
        <v>4</v>
      </c>
      <c r="K30" s="50" t="s">
        <v>56</v>
      </c>
      <c r="L30" s="51" t="s">
        <v>57</v>
      </c>
      <c r="X30" s="35"/>
      <c r="AB30" s="9"/>
    </row>
    <row r="31" spans="1:28" x14ac:dyDescent="0.25">
      <c r="A31" s="54">
        <v>302</v>
      </c>
      <c r="B31" s="56" t="s">
        <v>65</v>
      </c>
      <c r="C31" s="6">
        <v>9.5</v>
      </c>
      <c r="D31" s="14">
        <v>10</v>
      </c>
      <c r="E31" s="14">
        <v>2.5</v>
      </c>
      <c r="F31" s="45">
        <v>6</v>
      </c>
      <c r="G31" s="46">
        <f t="shared" si="5"/>
        <v>7.5789473684210522</v>
      </c>
      <c r="H31" s="47">
        <f t="shared" si="6"/>
        <v>10.421052631578949</v>
      </c>
      <c r="I31" s="48">
        <f t="shared" si="4"/>
        <v>18</v>
      </c>
      <c r="J31" s="49">
        <f t="shared" si="7"/>
        <v>4</v>
      </c>
      <c r="K31" s="50" t="s">
        <v>56</v>
      </c>
      <c r="L31" s="51" t="s">
        <v>57</v>
      </c>
      <c r="X31" s="35"/>
      <c r="AB31" s="9"/>
    </row>
    <row r="32" spans="1:28" x14ac:dyDescent="0.25">
      <c r="A32" s="54">
        <v>303</v>
      </c>
      <c r="B32" s="12" t="s">
        <v>66</v>
      </c>
      <c r="C32" s="6">
        <v>9.5</v>
      </c>
      <c r="D32" s="14">
        <v>10</v>
      </c>
      <c r="E32" s="14">
        <v>2.5</v>
      </c>
      <c r="F32" s="45">
        <v>6</v>
      </c>
      <c r="G32" s="46">
        <f t="shared" si="5"/>
        <v>7.5789473684210522</v>
      </c>
      <c r="H32" s="47">
        <f t="shared" si="6"/>
        <v>10.421052631578949</v>
      </c>
      <c r="I32" s="48">
        <f t="shared" si="4"/>
        <v>18</v>
      </c>
      <c r="J32" s="49">
        <f t="shared" si="7"/>
        <v>4</v>
      </c>
      <c r="K32" s="50" t="s">
        <v>56</v>
      </c>
      <c r="L32" s="51" t="s">
        <v>57</v>
      </c>
      <c r="X32" s="35"/>
      <c r="AB32" s="9"/>
    </row>
    <row r="33" spans="1:28" x14ac:dyDescent="0.25">
      <c r="A33" s="54">
        <v>304</v>
      </c>
      <c r="B33" s="12" t="s">
        <v>67</v>
      </c>
      <c r="C33" s="6">
        <v>9.5</v>
      </c>
      <c r="D33" s="14">
        <v>10</v>
      </c>
      <c r="E33" s="14">
        <v>2.5</v>
      </c>
      <c r="F33" s="45">
        <v>6</v>
      </c>
      <c r="G33" s="57">
        <f t="shared" si="5"/>
        <v>7.5789473684210522</v>
      </c>
      <c r="H33" s="58">
        <f t="shared" si="6"/>
        <v>10.421052631578949</v>
      </c>
      <c r="I33" s="48">
        <f t="shared" si="4"/>
        <v>18</v>
      </c>
      <c r="J33" s="49">
        <f t="shared" si="7"/>
        <v>4</v>
      </c>
      <c r="K33" s="50" t="s">
        <v>56</v>
      </c>
      <c r="L33" s="51" t="s">
        <v>57</v>
      </c>
      <c r="X33" s="35"/>
      <c r="AB33" s="9"/>
    </row>
    <row r="34" spans="1:28" x14ac:dyDescent="0.25">
      <c r="A34" s="59"/>
      <c r="B34" s="60"/>
      <c r="C34" s="61"/>
      <c r="D34" s="62"/>
      <c r="E34" s="62"/>
      <c r="F34" s="63"/>
      <c r="G34" s="63"/>
      <c r="H34" s="63"/>
      <c r="I34" s="63"/>
      <c r="J34" s="63"/>
      <c r="K34" s="5"/>
      <c r="L34" s="5"/>
    </row>
    <row r="35" spans="1:28" x14ac:dyDescent="0.25">
      <c r="A35" s="6"/>
      <c r="B35" s="64" t="s">
        <v>68</v>
      </c>
      <c r="C35" s="5"/>
      <c r="D35" s="5"/>
      <c r="E35" s="5"/>
      <c r="F35" s="6"/>
      <c r="G35" s="5"/>
      <c r="H35" s="5"/>
      <c r="I35" s="5"/>
      <c r="J35" s="5"/>
    </row>
    <row r="36" spans="1:28" x14ac:dyDescent="0.25">
      <c r="A36" s="5"/>
      <c r="B36" s="65" t="s">
        <v>69</v>
      </c>
      <c r="C36" s="66"/>
      <c r="D36" s="5"/>
      <c r="E36" s="5"/>
      <c r="F36" s="5"/>
      <c r="G36" s="67"/>
      <c r="H36" s="67"/>
      <c r="I36" s="5"/>
      <c r="J36" s="5"/>
    </row>
    <row r="37" spans="1:28" x14ac:dyDescent="0.25">
      <c r="G37" s="67"/>
      <c r="H37" s="67"/>
    </row>
    <row r="38" spans="1:28" x14ac:dyDescent="0.25">
      <c r="G38" s="67"/>
      <c r="H38" s="67"/>
    </row>
    <row r="55" spans="12:16" x14ac:dyDescent="0.25">
      <c r="L55" s="35"/>
    </row>
    <row r="56" spans="12:16" x14ac:dyDescent="0.25">
      <c r="L56" s="35"/>
      <c r="P56" s="9"/>
    </row>
    <row r="57" spans="12:16" x14ac:dyDescent="0.25">
      <c r="L57" s="35"/>
      <c r="P57" s="9"/>
    </row>
    <row r="58" spans="12:16" x14ac:dyDescent="0.25">
      <c r="L58" s="35"/>
      <c r="P58" s="9"/>
    </row>
    <row r="59" spans="12:16" x14ac:dyDescent="0.25">
      <c r="L59" s="35"/>
      <c r="P59" s="9"/>
    </row>
    <row r="60" spans="12:16" x14ac:dyDescent="0.25">
      <c r="L60" s="35"/>
      <c r="P60" s="9"/>
    </row>
    <row r="61" spans="12:16" x14ac:dyDescent="0.25">
      <c r="P61" s="9"/>
    </row>
  </sheetData>
  <mergeCells count="37">
    <mergeCell ref="S3:U3"/>
    <mergeCell ref="S4:U4"/>
    <mergeCell ref="S5:U5"/>
    <mergeCell ref="N3:N5"/>
    <mergeCell ref="O3:O5"/>
    <mergeCell ref="P3:P5"/>
    <mergeCell ref="Q3:Q5"/>
    <mergeCell ref="R3:R5"/>
    <mergeCell ref="S9:U9"/>
    <mergeCell ref="S10:U10"/>
    <mergeCell ref="S11:U11"/>
    <mergeCell ref="N6:N8"/>
    <mergeCell ref="O6:O8"/>
    <mergeCell ref="P6:P8"/>
    <mergeCell ref="Q6:Q8"/>
    <mergeCell ref="R6:R8"/>
    <mergeCell ref="S6:U6"/>
    <mergeCell ref="S7:U7"/>
    <mergeCell ref="S8:U8"/>
    <mergeCell ref="N9:N11"/>
    <mergeCell ref="O9:O11"/>
    <mergeCell ref="P9:P11"/>
    <mergeCell ref="Q9:Q11"/>
    <mergeCell ref="R9:R11"/>
    <mergeCell ref="N18:R18"/>
    <mergeCell ref="E13:F13"/>
    <mergeCell ref="S13:U13"/>
    <mergeCell ref="S14:U14"/>
    <mergeCell ref="N16:R16"/>
    <mergeCell ref="S16:U16"/>
    <mergeCell ref="N17:R17"/>
    <mergeCell ref="N12:N14"/>
    <mergeCell ref="O12:O14"/>
    <mergeCell ref="P12:P14"/>
    <mergeCell ref="Q12:Q14"/>
    <mergeCell ref="R12:R14"/>
    <mergeCell ref="S12:U12"/>
  </mergeCells>
  <pageMargins left="0.19685039370078741" right="0.70866141732283472" top="0.15748031496062992" bottom="0.74803149606299213" header="0.15748031496062992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ACB01-CC8C-418A-8D3E-BFC7E7003D62}">
  <dimension ref="A1:H36"/>
  <sheetViews>
    <sheetView zoomScale="90" zoomScaleNormal="90" workbookViewId="0">
      <selection activeCell="H40" sqref="H40"/>
    </sheetView>
  </sheetViews>
  <sheetFormatPr defaultRowHeight="15" x14ac:dyDescent="0.25"/>
  <cols>
    <col min="1" max="1" width="19.28515625" style="70" bestFit="1" customWidth="1"/>
    <col min="2" max="4" width="13" style="70" customWidth="1"/>
    <col min="5" max="5" width="12.5703125" style="70" customWidth="1"/>
    <col min="6" max="6" width="13.5703125" style="70" bestFit="1" customWidth="1"/>
    <col min="7" max="7" width="16.28515625" style="70" bestFit="1" customWidth="1"/>
    <col min="8" max="8" width="14.7109375" style="70" bestFit="1" customWidth="1"/>
    <col min="9" max="9" width="9.140625" style="70"/>
    <col min="10" max="10" width="8.5703125" style="70" bestFit="1" customWidth="1"/>
    <col min="11" max="12" width="9.140625" style="70"/>
    <col min="13" max="13" width="3.85546875" style="70" customWidth="1"/>
    <col min="14" max="14" width="8.5703125" style="70" bestFit="1" customWidth="1"/>
    <col min="15" max="16384" width="9.140625" style="70"/>
  </cols>
  <sheetData>
    <row r="1" spans="1:8" x14ac:dyDescent="0.25">
      <c r="A1" s="68">
        <v>45421</v>
      </c>
      <c r="B1" s="190" t="s">
        <v>1</v>
      </c>
      <c r="C1" s="190"/>
      <c r="D1" s="190"/>
      <c r="E1" s="106" t="s">
        <v>86</v>
      </c>
      <c r="F1" s="106" t="s">
        <v>70</v>
      </c>
      <c r="G1" s="106" t="s">
        <v>71</v>
      </c>
    </row>
    <row r="2" spans="1:8" x14ac:dyDescent="0.25">
      <c r="A2" s="71" t="s">
        <v>10</v>
      </c>
      <c r="B2" s="72"/>
      <c r="C2" s="72"/>
      <c r="D2" s="72"/>
      <c r="E2" s="101" t="s">
        <v>26</v>
      </c>
      <c r="F2" s="28" t="s">
        <v>27</v>
      </c>
      <c r="G2" s="102">
        <v>1.93</v>
      </c>
      <c r="H2" s="72"/>
    </row>
    <row r="3" spans="1:8" x14ac:dyDescent="0.25">
      <c r="A3" s="69" t="s">
        <v>87</v>
      </c>
      <c r="B3" s="72"/>
      <c r="C3" s="72"/>
      <c r="D3" s="72"/>
      <c r="E3" s="103" t="s">
        <v>31</v>
      </c>
      <c r="F3" s="31" t="s">
        <v>32</v>
      </c>
      <c r="G3" s="102">
        <v>1.98</v>
      </c>
      <c r="H3" s="72"/>
    </row>
    <row r="4" spans="1:8" x14ac:dyDescent="0.25">
      <c r="E4" s="103" t="s">
        <v>35</v>
      </c>
      <c r="F4" s="31" t="s">
        <v>36</v>
      </c>
      <c r="G4" s="102">
        <v>1.98</v>
      </c>
    </row>
    <row r="5" spans="1:8" ht="15" customHeight="1" x14ac:dyDescent="0.25">
      <c r="E5" s="104" t="s">
        <v>38</v>
      </c>
      <c r="F5" s="33" t="s">
        <v>39</v>
      </c>
      <c r="G5" s="105">
        <v>1.98</v>
      </c>
    </row>
    <row r="6" spans="1:8" x14ac:dyDescent="0.25">
      <c r="F6" s="80"/>
    </row>
    <row r="7" spans="1:8" x14ac:dyDescent="0.25">
      <c r="A7" s="72"/>
      <c r="B7" s="72">
        <v>293</v>
      </c>
      <c r="C7" s="72">
        <v>295</v>
      </c>
      <c r="D7" s="72">
        <v>299</v>
      </c>
      <c r="E7" s="72">
        <v>302</v>
      </c>
      <c r="F7" s="72">
        <v>304</v>
      </c>
    </row>
    <row r="8" spans="1:8" ht="30" x14ac:dyDescent="0.25">
      <c r="A8" s="129" t="s">
        <v>76</v>
      </c>
      <c r="B8" s="147" t="s">
        <v>51</v>
      </c>
      <c r="C8" s="130" t="s">
        <v>58</v>
      </c>
      <c r="D8" s="130" t="s">
        <v>62</v>
      </c>
      <c r="E8" s="130" t="s">
        <v>65</v>
      </c>
      <c r="F8" s="131" t="s">
        <v>67</v>
      </c>
      <c r="G8" s="184"/>
    </row>
    <row r="9" spans="1:8" ht="15" customHeight="1" x14ac:dyDescent="0.25">
      <c r="A9" s="72"/>
      <c r="B9" s="121">
        <v>18.0398</v>
      </c>
      <c r="C9" s="121">
        <v>17.996300000000002</v>
      </c>
      <c r="D9" s="121">
        <v>17.591000000000001</v>
      </c>
      <c r="E9" s="121">
        <v>17.855399999999999</v>
      </c>
      <c r="F9" s="121">
        <v>18.1815</v>
      </c>
    </row>
    <row r="10" spans="1:8" x14ac:dyDescent="0.25">
      <c r="A10" s="72"/>
      <c r="B10" s="121">
        <v>18.062200000000001</v>
      </c>
      <c r="C10" s="121">
        <v>17.998000000000001</v>
      </c>
      <c r="D10" s="121">
        <v>17.476800000000001</v>
      </c>
      <c r="E10" s="121">
        <v>17.809799999999999</v>
      </c>
      <c r="F10" s="121">
        <v>18.6448</v>
      </c>
    </row>
    <row r="11" spans="1:8" ht="15" customHeight="1" x14ac:dyDescent="0.25">
      <c r="A11" s="72"/>
      <c r="B11" s="121">
        <v>18.055099999999999</v>
      </c>
      <c r="C11" s="121">
        <v>17.941299999999998</v>
      </c>
      <c r="D11" s="121">
        <v>17.3887</v>
      </c>
      <c r="E11" s="121">
        <v>17.801500000000001</v>
      </c>
      <c r="F11" s="121">
        <v>18.1813</v>
      </c>
      <c r="G11" s="81">
        <f>MEDIAN(B12:F12)</f>
        <v>17.978533333333335</v>
      </c>
      <c r="H11" s="70" t="s">
        <v>77</v>
      </c>
    </row>
    <row r="12" spans="1:8" x14ac:dyDescent="0.25">
      <c r="A12" s="82" t="s">
        <v>78</v>
      </c>
      <c r="B12" s="83">
        <f>AVERAGE(B9:B11)</f>
        <v>18.052366666666668</v>
      </c>
      <c r="C12" s="83">
        <f t="shared" ref="C12:F12" si="0">AVERAGE(C9:C11)</f>
        <v>17.978533333333335</v>
      </c>
      <c r="D12" s="83">
        <f t="shared" si="0"/>
        <v>17.485500000000002</v>
      </c>
      <c r="E12" s="83">
        <f>AVERAGE(E9:E11)</f>
        <v>17.822233333333333</v>
      </c>
      <c r="F12" s="84">
        <f t="shared" si="0"/>
        <v>18.335866666666668</v>
      </c>
      <c r="G12" s="84">
        <f>AVERAGE(B12:F12)</f>
        <v>17.934899999999999</v>
      </c>
      <c r="H12" s="69" t="s">
        <v>79</v>
      </c>
    </row>
    <row r="13" spans="1:8" x14ac:dyDescent="0.25">
      <c r="A13" s="72" t="s">
        <v>80</v>
      </c>
      <c r="B13" s="85">
        <f>STDEV(B9:B11)</f>
        <v>1.1447416011194127E-2</v>
      </c>
      <c r="C13" s="85">
        <f t="shared" ref="C13:F13" si="1">STDEV(C9:C11)</f>
        <v>3.2256213871647232E-2</v>
      </c>
      <c r="D13" s="85">
        <f t="shared" si="1"/>
        <v>0.10143022232056925</v>
      </c>
      <c r="E13" s="85">
        <f>STDEV(E9:E11)</f>
        <v>2.9021428864432413E-2</v>
      </c>
      <c r="F13" s="86">
        <f t="shared" si="1"/>
        <v>0.26754413343097871</v>
      </c>
      <c r="G13" s="86">
        <f>STDEV(B12:F12)</f>
        <v>0.31270221102156875</v>
      </c>
      <c r="H13" s="69" t="s">
        <v>81</v>
      </c>
    </row>
    <row r="14" spans="1:8" ht="15" customHeight="1" x14ac:dyDescent="0.25">
      <c r="A14" s="72" t="s">
        <v>82</v>
      </c>
      <c r="B14" s="87">
        <f>B13/B12*100</f>
        <v>6.3412272875730757E-2</v>
      </c>
      <c r="C14" s="87">
        <f t="shared" ref="C14:D14" si="2">C13/C12*100</f>
        <v>0.17941515736348848</v>
      </c>
      <c r="D14" s="87">
        <f t="shared" si="2"/>
        <v>0.58008190969986129</v>
      </c>
      <c r="E14" s="87">
        <f>E13/E12*100</f>
        <v>0.16283833973912218</v>
      </c>
      <c r="F14" s="132">
        <f>F13/F12*100</f>
        <v>1.4591300116582728</v>
      </c>
      <c r="G14" s="88">
        <f>G13/G12*100</f>
        <v>1.7435403097958102</v>
      </c>
      <c r="H14" s="69" t="s">
        <v>83</v>
      </c>
    </row>
    <row r="15" spans="1:8" x14ac:dyDescent="0.25">
      <c r="A15" s="72"/>
      <c r="B15" s="81">
        <f>B12-$G$11</f>
        <v>7.3833333333332973E-2</v>
      </c>
      <c r="C15" s="81">
        <f>C12-$G$11</f>
        <v>0</v>
      </c>
      <c r="D15" s="81">
        <f>D12-$G$11</f>
        <v>-0.49303333333333299</v>
      </c>
      <c r="E15" s="81">
        <f>E12-$G$11</f>
        <v>-0.15630000000000166</v>
      </c>
      <c r="F15" s="81">
        <f>F12-$G$11</f>
        <v>0.35733333333333306</v>
      </c>
    </row>
    <row r="16" spans="1:8" x14ac:dyDescent="0.25">
      <c r="A16" s="72"/>
      <c r="B16" s="72"/>
      <c r="C16" s="133"/>
      <c r="D16" s="72"/>
      <c r="E16" s="72"/>
      <c r="F16" s="72"/>
    </row>
    <row r="17" spans="1:8" x14ac:dyDescent="0.25">
      <c r="A17" s="89" t="s">
        <v>90</v>
      </c>
      <c r="B17" s="150">
        <v>293</v>
      </c>
      <c r="C17" s="106">
        <v>295</v>
      </c>
      <c r="D17" s="106">
        <v>299</v>
      </c>
      <c r="E17" s="106">
        <v>302</v>
      </c>
      <c r="F17" s="106">
        <v>304</v>
      </c>
    </row>
    <row r="18" spans="1:8" x14ac:dyDescent="0.25">
      <c r="A18" s="72"/>
      <c r="B18" s="134">
        <v>29.527000000000001</v>
      </c>
      <c r="C18" s="123">
        <v>28.4499</v>
      </c>
      <c r="D18" s="123">
        <v>18.4968</v>
      </c>
      <c r="E18" s="89">
        <v>19.4344</v>
      </c>
      <c r="F18" s="89">
        <v>20.3278</v>
      </c>
    </row>
    <row r="19" spans="1:8" x14ac:dyDescent="0.25">
      <c r="A19" s="72"/>
      <c r="B19" s="123">
        <v>29.985199999999999</v>
      </c>
      <c r="C19" s="123">
        <v>28.578800000000001</v>
      </c>
      <c r="D19" s="123">
        <v>18.5258</v>
      </c>
      <c r="E19" s="89">
        <v>19.569199999999999</v>
      </c>
      <c r="F19" s="89">
        <v>20.3767</v>
      </c>
    </row>
    <row r="20" spans="1:8" x14ac:dyDescent="0.25">
      <c r="A20" s="72"/>
      <c r="B20" s="135">
        <v>29.948699999999999</v>
      </c>
      <c r="C20" s="123">
        <v>29.144200000000001</v>
      </c>
      <c r="D20" s="123">
        <v>18.615400000000001</v>
      </c>
      <c r="E20" s="89">
        <v>19.613199999999999</v>
      </c>
      <c r="F20" s="89">
        <v>20.485399999999998</v>
      </c>
      <c r="G20" s="81"/>
      <c r="H20" s="70" t="s">
        <v>378</v>
      </c>
    </row>
    <row r="21" spans="1:8" x14ac:dyDescent="0.25">
      <c r="A21" s="82" t="s">
        <v>78</v>
      </c>
      <c r="B21" s="83">
        <f>AVERAGE(B18:B20)</f>
        <v>29.8203</v>
      </c>
      <c r="C21" s="84">
        <f>AVERAGE(C18:C20)</f>
        <v>28.724299999999999</v>
      </c>
      <c r="D21" s="188">
        <f>AVERAGE(D18:D20)</f>
        <v>18.545999999999999</v>
      </c>
      <c r="E21" s="188">
        <f>AVERAGE(E18:E20)</f>
        <v>19.538933333333333</v>
      </c>
      <c r="F21" s="188">
        <f>AVERAGE(F18:F20)</f>
        <v>20.39663333333333</v>
      </c>
      <c r="G21" s="84">
        <f>AVERAGE(D21:F21)</f>
        <v>19.493855555555555</v>
      </c>
      <c r="H21" s="69" t="s">
        <v>377</v>
      </c>
    </row>
    <row r="22" spans="1:8" x14ac:dyDescent="0.25">
      <c r="A22" s="72" t="s">
        <v>80</v>
      </c>
      <c r="B22" s="85">
        <f>STDEV(B18:B20)</f>
        <v>0.25466002827298861</v>
      </c>
      <c r="C22" s="86">
        <f>STDEV(C18:C20)</f>
        <v>0.36931126438277045</v>
      </c>
      <c r="D22" s="86">
        <f>STDEV(D18:D20)</f>
        <v>6.1826531521669968E-2</v>
      </c>
      <c r="E22" s="86">
        <f>STDEV(E18:E20)</f>
        <v>9.3163369053148842E-2</v>
      </c>
      <c r="F22" s="86">
        <f>STDEV(F18:F20)</f>
        <v>8.0668725869033148E-2</v>
      </c>
      <c r="G22" s="86">
        <f>STDEV(D21:F21)</f>
        <v>0.92613980486109437</v>
      </c>
      <c r="H22" s="69" t="s">
        <v>81</v>
      </c>
    </row>
    <row r="23" spans="1:8" x14ac:dyDescent="0.25">
      <c r="A23" s="72" t="s">
        <v>82</v>
      </c>
      <c r="B23" s="87">
        <f t="shared" ref="B23:F23" si="3">B22/B21*100</f>
        <v>0.85398211377145306</v>
      </c>
      <c r="C23" s="132">
        <f t="shared" si="3"/>
        <v>1.2857102327394243</v>
      </c>
      <c r="D23" s="132">
        <f t="shared" si="3"/>
        <v>0.33336855128690807</v>
      </c>
      <c r="E23" s="132">
        <f t="shared" si="3"/>
        <v>0.47680887929645854</v>
      </c>
      <c r="F23" s="132">
        <f t="shared" si="3"/>
        <v>0.39550020118859402</v>
      </c>
      <c r="G23" s="88">
        <f>G22/G21*100</f>
        <v>4.7509319140161255</v>
      </c>
      <c r="H23" s="69" t="s">
        <v>83</v>
      </c>
    </row>
    <row r="24" spans="1:8" x14ac:dyDescent="0.25">
      <c r="A24" s="72"/>
      <c r="B24" s="81"/>
      <c r="C24" s="81"/>
      <c r="D24" s="81"/>
      <c r="E24" s="81"/>
      <c r="F24" s="81"/>
    </row>
    <row r="25" spans="1:8" x14ac:dyDescent="0.25">
      <c r="A25" s="122"/>
      <c r="B25" s="126"/>
      <c r="C25" s="126"/>
      <c r="D25" s="126"/>
      <c r="E25" s="126"/>
      <c r="F25" s="126"/>
      <c r="G25" s="100"/>
      <c r="H25" s="100"/>
    </row>
    <row r="26" spans="1:8" ht="32.25" x14ac:dyDescent="0.25">
      <c r="A26" s="182" t="s">
        <v>381</v>
      </c>
      <c r="B26" s="147" t="s">
        <v>51</v>
      </c>
      <c r="C26" s="130" t="s">
        <v>58</v>
      </c>
      <c r="D26" s="130" t="s">
        <v>62</v>
      </c>
      <c r="E26" s="130" t="s">
        <v>65</v>
      </c>
      <c r="F26" s="131" t="s">
        <v>67</v>
      </c>
      <c r="G26" s="100"/>
    </row>
    <row r="27" spans="1:8" ht="17.25" x14ac:dyDescent="0.25">
      <c r="A27" s="183" t="s">
        <v>372</v>
      </c>
      <c r="B27" s="96">
        <f>($G$2^$G$12)/($G$4^B18)*1000000</f>
        <v>230.04283360047509</v>
      </c>
      <c r="C27" s="96">
        <f t="shared" ref="C27:D27" si="4">($G$2^$G$12)/($G$4^C18)*1000000</f>
        <v>480.11666961388778</v>
      </c>
      <c r="D27" s="96">
        <f t="shared" si="4"/>
        <v>430610.97062126664</v>
      </c>
      <c r="E27" s="96">
        <f>($G$2^$G$12)/($G$4^E18)*1000000</f>
        <v>226950.8468948183</v>
      </c>
      <c r="F27" s="96">
        <f>($G$2^$G$12)/($G$4^F18)*1000000</f>
        <v>123279.57449476454</v>
      </c>
      <c r="G27" s="100"/>
    </row>
    <row r="28" spans="1:8" x14ac:dyDescent="0.25">
      <c r="A28" s="176">
        <f>AVERAGE(B27:B29)</f>
        <v>190.24302645981072</v>
      </c>
      <c r="B28" s="96">
        <f>($G$2^$G$12)/($G$4^B19)*1000000</f>
        <v>168.21964738614011</v>
      </c>
      <c r="C28" s="96">
        <f t="shared" ref="C28:F29" si="5">($G$2^$G$12)/($G$4^C19)*1000000</f>
        <v>439.64955901155503</v>
      </c>
      <c r="D28" s="96">
        <f>($G$2^$G$12)/($G$4^D19)*1000000</f>
        <v>422164.58659679885</v>
      </c>
      <c r="E28" s="96">
        <f t="shared" si="5"/>
        <v>206986.17546982408</v>
      </c>
      <c r="F28" s="96">
        <f t="shared" si="5"/>
        <v>119229.63073890842</v>
      </c>
    </row>
    <row r="29" spans="1:8" ht="15" customHeight="1" x14ac:dyDescent="0.25">
      <c r="A29" s="93"/>
      <c r="B29" s="96">
        <f>($G$2^$G$12)/($G$4^B20)*1000000</f>
        <v>172.46659839281696</v>
      </c>
      <c r="C29" s="96">
        <f t="shared" si="5"/>
        <v>298.79418646167028</v>
      </c>
      <c r="D29" s="96">
        <f t="shared" si="5"/>
        <v>397100.65053332894</v>
      </c>
      <c r="E29" s="96">
        <f>($G$2^$G$12)/($G$4^E20)*1000000</f>
        <v>200857.50869522669</v>
      </c>
      <c r="F29" s="96">
        <f t="shared" si="5"/>
        <v>110697.21449433036</v>
      </c>
    </row>
    <row r="30" spans="1:8" x14ac:dyDescent="0.25">
      <c r="E30" s="100"/>
    </row>
    <row r="31" spans="1:8" x14ac:dyDescent="0.25">
      <c r="A31" s="178" t="s">
        <v>366</v>
      </c>
      <c r="B31" s="177">
        <f>B27/$A$28</f>
        <v>1.2092050777433998</v>
      </c>
      <c r="C31" s="177">
        <f>C27/$A$28</f>
        <v>2.5237018068323969</v>
      </c>
      <c r="D31" s="177">
        <f t="shared" ref="D31:E31" si="6">D27/$A$28</f>
        <v>2263.4783446962992</v>
      </c>
      <c r="E31" s="177">
        <f t="shared" si="6"/>
        <v>1192.9522522748669</v>
      </c>
      <c r="F31" s="177">
        <f>F27/$A$28</f>
        <v>648.01100355080632</v>
      </c>
    </row>
    <row r="32" spans="1:8" x14ac:dyDescent="0.25">
      <c r="B32" s="177">
        <f>B28/$A$28</f>
        <v>0.88423555131823395</v>
      </c>
      <c r="C32" s="177">
        <f t="shared" ref="C32:F32" si="7">C28/$A$28</f>
        <v>2.3109890921780094</v>
      </c>
      <c r="D32" s="177">
        <f t="shared" si="7"/>
        <v>2219.0804806502701</v>
      </c>
      <c r="E32" s="177">
        <f t="shared" si="7"/>
        <v>1088.0092654200409</v>
      </c>
      <c r="F32" s="177">
        <f t="shared" si="7"/>
        <v>626.72273963269799</v>
      </c>
    </row>
    <row r="33" spans="1:7" x14ac:dyDescent="0.25">
      <c r="B33" s="177">
        <f>B29/$A$28</f>
        <v>0.90655937093836614</v>
      </c>
      <c r="C33" s="177">
        <f t="shared" ref="C33:F33" si="8">C29/$A$28</f>
        <v>1.5705920580736306</v>
      </c>
      <c r="D33" s="177">
        <f t="shared" si="8"/>
        <v>2087.3335434306568</v>
      </c>
      <c r="E33" s="177">
        <f>E29/$A$28</f>
        <v>1055.79433019406</v>
      </c>
      <c r="F33" s="177">
        <f t="shared" si="8"/>
        <v>581.87265286023717</v>
      </c>
    </row>
    <row r="34" spans="1:7" x14ac:dyDescent="0.25">
      <c r="G34" s="100"/>
    </row>
    <row r="35" spans="1:7" x14ac:dyDescent="0.25">
      <c r="A35" s="174" t="s">
        <v>364</v>
      </c>
      <c r="B35" s="70" t="s">
        <v>373</v>
      </c>
    </row>
    <row r="36" spans="1:7" x14ac:dyDescent="0.25">
      <c r="B36" s="73" t="s">
        <v>374</v>
      </c>
    </row>
  </sheetData>
  <mergeCells count="1">
    <mergeCell ref="B1:D1"/>
  </mergeCells>
  <pageMargins left="0.19685039370078741" right="0.11811023622047245" top="0.15748031496062992" bottom="0.15748031496062992" header="0.15748031496062992" footer="0.15748031496062992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E5B28-879B-4B2B-98B2-1A96E9CFCAF3}">
  <dimension ref="A1:P39"/>
  <sheetViews>
    <sheetView topLeftCell="A13" zoomScale="90" zoomScaleNormal="90" workbookViewId="0">
      <selection activeCell="G32" sqref="G32:J34"/>
    </sheetView>
  </sheetViews>
  <sheetFormatPr defaultRowHeight="15" x14ac:dyDescent="0.25"/>
  <cols>
    <col min="1" max="1" width="22" style="70" customWidth="1"/>
    <col min="2" max="2" width="17.7109375" style="70" bestFit="1" customWidth="1"/>
    <col min="3" max="4" width="12.5703125" style="70" customWidth="1"/>
    <col min="5" max="5" width="18.140625" style="100" bestFit="1" customWidth="1"/>
    <col min="6" max="6" width="20" style="70" customWidth="1"/>
    <col min="7" max="8" width="12.5703125" style="70" customWidth="1"/>
    <col min="9" max="9" width="16.28515625" style="70" bestFit="1" customWidth="1"/>
    <col min="10" max="10" width="14.5703125" style="70" customWidth="1"/>
    <col min="11" max="11" width="18.140625" style="70" bestFit="1" customWidth="1"/>
    <col min="12" max="12" width="14.7109375" style="70" bestFit="1" customWidth="1"/>
    <col min="13" max="13" width="12.5703125" style="70" customWidth="1"/>
    <col min="14" max="14" width="18" style="70" bestFit="1" customWidth="1"/>
    <col min="15" max="15" width="10.5703125" style="70" customWidth="1"/>
    <col min="16" max="16" width="25.28515625" style="70" bestFit="1" customWidth="1"/>
    <col min="17" max="17" width="8.140625" style="70" customWidth="1"/>
    <col min="18" max="18" width="25.140625" style="70" bestFit="1" customWidth="1"/>
    <col min="19" max="19" width="9.140625" style="70"/>
    <col min="20" max="20" width="8.5703125" style="70" bestFit="1" customWidth="1"/>
    <col min="21" max="22" width="9.140625" style="70"/>
    <col min="23" max="23" width="3.85546875" style="70" customWidth="1"/>
    <col min="24" max="24" width="8.5703125" style="70" bestFit="1" customWidth="1"/>
    <col min="25" max="16384" width="9.140625" style="70"/>
  </cols>
  <sheetData>
    <row r="1" spans="1:13" x14ac:dyDescent="0.25">
      <c r="A1" s="68">
        <v>45421</v>
      </c>
      <c r="B1" s="190" t="s">
        <v>1</v>
      </c>
      <c r="C1" s="190"/>
      <c r="D1" s="190"/>
      <c r="E1" s="189"/>
      <c r="F1" s="179"/>
      <c r="G1" s="106" t="s">
        <v>86</v>
      </c>
      <c r="H1" s="106" t="s">
        <v>70</v>
      </c>
      <c r="I1" s="106" t="s">
        <v>71</v>
      </c>
    </row>
    <row r="2" spans="1:13" x14ac:dyDescent="0.25">
      <c r="A2" s="71" t="s">
        <v>10</v>
      </c>
      <c r="B2" s="72"/>
      <c r="C2" s="72"/>
      <c r="D2" s="72"/>
      <c r="E2" s="122"/>
      <c r="F2" s="72"/>
      <c r="G2" s="101" t="s">
        <v>26</v>
      </c>
      <c r="H2" s="28" t="s">
        <v>27</v>
      </c>
      <c r="I2" s="102">
        <v>1.93</v>
      </c>
      <c r="J2" s="72"/>
    </row>
    <row r="3" spans="1:13" x14ac:dyDescent="0.25">
      <c r="A3" s="69" t="s">
        <v>87</v>
      </c>
      <c r="B3" s="72"/>
      <c r="C3" s="72"/>
      <c r="D3" s="72"/>
      <c r="E3" s="122"/>
      <c r="F3" s="72"/>
      <c r="G3" s="103" t="s">
        <v>31</v>
      </c>
      <c r="H3" s="31" t="s">
        <v>32</v>
      </c>
      <c r="I3" s="102">
        <v>1.98</v>
      </c>
      <c r="J3" s="72"/>
    </row>
    <row r="4" spans="1:13" x14ac:dyDescent="0.25">
      <c r="E4" s="122"/>
      <c r="G4" s="103" t="s">
        <v>35</v>
      </c>
      <c r="H4" s="31" t="s">
        <v>36</v>
      </c>
      <c r="I4" s="102">
        <v>1.98</v>
      </c>
      <c r="K4" s="119"/>
      <c r="L4" s="119"/>
    </row>
    <row r="5" spans="1:13" x14ac:dyDescent="0.25">
      <c r="E5" s="122"/>
      <c r="G5" s="104" t="s">
        <v>38</v>
      </c>
      <c r="H5" s="33" t="s">
        <v>39</v>
      </c>
      <c r="I5" s="105">
        <v>1.98</v>
      </c>
      <c r="K5" s="120"/>
      <c r="L5" s="120"/>
    </row>
    <row r="6" spans="1:13" ht="15" customHeight="1" x14ac:dyDescent="0.25">
      <c r="B6" s="195" t="s">
        <v>386</v>
      </c>
      <c r="C6" s="195"/>
      <c r="D6" s="195"/>
      <c r="E6" s="122"/>
      <c r="G6" s="195" t="s">
        <v>387</v>
      </c>
      <c r="H6" s="195"/>
      <c r="I6" s="195"/>
      <c r="J6" s="195"/>
      <c r="M6" s="80"/>
    </row>
    <row r="7" spans="1:13" x14ac:dyDescent="0.25">
      <c r="B7" s="192" t="s">
        <v>368</v>
      </c>
      <c r="C7" s="193"/>
      <c r="D7" s="194"/>
      <c r="E7" s="122"/>
      <c r="G7" s="192" t="s">
        <v>369</v>
      </c>
      <c r="H7" s="193"/>
      <c r="I7" s="193"/>
      <c r="J7" s="194"/>
      <c r="M7" s="80"/>
    </row>
    <row r="8" spans="1:13" x14ac:dyDescent="0.25">
      <c r="A8" s="72"/>
      <c r="B8" s="72">
        <v>290</v>
      </c>
      <c r="C8" s="72">
        <v>291</v>
      </c>
      <c r="D8" s="122">
        <v>292</v>
      </c>
      <c r="E8" s="122"/>
      <c r="G8" s="72">
        <v>293</v>
      </c>
      <c r="H8" s="72">
        <v>295</v>
      </c>
      <c r="I8" s="72">
        <v>298</v>
      </c>
      <c r="J8" s="72">
        <v>301</v>
      </c>
    </row>
    <row r="9" spans="1:13" ht="30" x14ac:dyDescent="0.25">
      <c r="A9" s="129" t="s">
        <v>76</v>
      </c>
      <c r="B9" s="128" t="s">
        <v>51</v>
      </c>
      <c r="C9" s="128" t="s">
        <v>54</v>
      </c>
      <c r="D9" s="128" t="s">
        <v>55</v>
      </c>
      <c r="E9" s="122"/>
      <c r="G9" s="130" t="s">
        <v>51</v>
      </c>
      <c r="H9" s="130" t="s">
        <v>58</v>
      </c>
      <c r="I9" s="130" t="s">
        <v>61</v>
      </c>
      <c r="J9" s="130" t="s">
        <v>64</v>
      </c>
    </row>
    <row r="10" spans="1:13" ht="15" customHeight="1" x14ac:dyDescent="0.25">
      <c r="A10" s="72"/>
      <c r="B10" s="121">
        <v>17.253599999999999</v>
      </c>
      <c r="C10" s="121">
        <v>16.914300000000001</v>
      </c>
      <c r="D10" s="121">
        <v>17.107700000000001</v>
      </c>
      <c r="E10" s="122"/>
      <c r="G10" s="121">
        <v>18.0398</v>
      </c>
      <c r="H10" s="121">
        <v>17.996300000000002</v>
      </c>
      <c r="I10" s="121">
        <v>18.052099999999999</v>
      </c>
      <c r="J10" s="121">
        <v>17.791699999999999</v>
      </c>
    </row>
    <row r="11" spans="1:13" x14ac:dyDescent="0.25">
      <c r="A11" s="72"/>
      <c r="B11" s="121">
        <v>17.284099999999999</v>
      </c>
      <c r="C11" s="121">
        <v>17.096599999999999</v>
      </c>
      <c r="D11" s="121">
        <v>17.074100000000001</v>
      </c>
      <c r="E11" s="122"/>
      <c r="G11" s="121">
        <v>18.062200000000001</v>
      </c>
      <c r="H11" s="121">
        <v>17.998000000000001</v>
      </c>
      <c r="I11" s="121">
        <v>18.0336</v>
      </c>
      <c r="J11" s="121">
        <v>17.603000000000002</v>
      </c>
    </row>
    <row r="12" spans="1:13" ht="15" customHeight="1" x14ac:dyDescent="0.25">
      <c r="A12" s="72"/>
      <c r="B12" s="121">
        <v>17.253699999999998</v>
      </c>
      <c r="C12" s="121">
        <v>17.1447</v>
      </c>
      <c r="D12" s="121">
        <v>17.146000000000001</v>
      </c>
      <c r="E12" s="126">
        <f>MEDIAN(B13:D13)</f>
        <v>17.109266666666667</v>
      </c>
      <c r="F12" s="70" t="s">
        <v>77</v>
      </c>
      <c r="G12" s="121">
        <v>18.055099999999999</v>
      </c>
      <c r="H12" s="121">
        <v>17.941299999999998</v>
      </c>
      <c r="I12" s="121">
        <v>17.988900000000001</v>
      </c>
      <c r="J12" s="121">
        <v>17.572600000000001</v>
      </c>
      <c r="K12" s="81">
        <f>MEDIAN(G13:J13)</f>
        <v>18.0017</v>
      </c>
      <c r="L12" s="70" t="s">
        <v>77</v>
      </c>
    </row>
    <row r="13" spans="1:13" x14ac:dyDescent="0.25">
      <c r="A13" s="82" t="s">
        <v>78</v>
      </c>
      <c r="B13" s="83">
        <f>AVERAGE(B10:B12)</f>
        <v>17.2638</v>
      </c>
      <c r="C13" s="83">
        <f t="shared" ref="C13:J13" si="0">AVERAGE(C10:C12)</f>
        <v>17.051866666666665</v>
      </c>
      <c r="D13" s="83">
        <f t="shared" si="0"/>
        <v>17.109266666666667</v>
      </c>
      <c r="E13" s="84">
        <f>AVERAGE(B13:D13)</f>
        <v>17.141644444444442</v>
      </c>
      <c r="F13" s="69" t="s">
        <v>79</v>
      </c>
      <c r="G13" s="83">
        <f t="shared" si="0"/>
        <v>18.052366666666668</v>
      </c>
      <c r="H13" s="84">
        <f t="shared" si="0"/>
        <v>17.978533333333335</v>
      </c>
      <c r="I13" s="83">
        <f t="shared" si="0"/>
        <v>18.024866666666668</v>
      </c>
      <c r="J13" s="83">
        <f t="shared" si="0"/>
        <v>17.655766666666668</v>
      </c>
      <c r="K13" s="84">
        <f>AVERAGE(G13:J13)</f>
        <v>17.927883333333334</v>
      </c>
      <c r="L13" s="69" t="s">
        <v>79</v>
      </c>
    </row>
    <row r="14" spans="1:13" x14ac:dyDescent="0.25">
      <c r="A14" s="72" t="s">
        <v>80</v>
      </c>
      <c r="B14" s="85">
        <f>STDEV(B10:B12)</f>
        <v>1.7580386798930273E-2</v>
      </c>
      <c r="C14" s="85">
        <f t="shared" ref="C14:J14" si="1">STDEV(C10:C12)</f>
        <v>0.12153947232620846</v>
      </c>
      <c r="D14" s="85">
        <f t="shared" si="1"/>
        <v>3.597559357860982E-2</v>
      </c>
      <c r="E14" s="86">
        <f>STDEV(B13:D13)</f>
        <v>0.10961375285435176</v>
      </c>
      <c r="F14" s="69" t="s">
        <v>81</v>
      </c>
      <c r="G14" s="85">
        <f t="shared" si="1"/>
        <v>1.1447416011194127E-2</v>
      </c>
      <c r="H14" s="86">
        <f t="shared" si="1"/>
        <v>3.2256213871647232E-2</v>
      </c>
      <c r="I14" s="85">
        <f t="shared" si="1"/>
        <v>3.2492511957884676E-2</v>
      </c>
      <c r="J14" s="85">
        <f t="shared" si="1"/>
        <v>0.11869896096147164</v>
      </c>
      <c r="K14" s="86">
        <f>STDEV(G13:J13)</f>
        <v>0.18395177810139965</v>
      </c>
      <c r="L14" s="69" t="s">
        <v>81</v>
      </c>
    </row>
    <row r="15" spans="1:13" ht="15" customHeight="1" x14ac:dyDescent="0.25">
      <c r="A15" s="72" t="s">
        <v>82</v>
      </c>
      <c r="B15" s="87">
        <f>B14/B13*100</f>
        <v>0.10183381873591141</v>
      </c>
      <c r="C15" s="87">
        <f t="shared" ref="C15:J15" si="2">C14/C13*100</f>
        <v>0.71276344521152213</v>
      </c>
      <c r="D15" s="87">
        <f t="shared" si="2"/>
        <v>0.21026964088823105</v>
      </c>
      <c r="E15" s="88">
        <f>E14/E13*100</f>
        <v>0.63945879410582029</v>
      </c>
      <c r="F15" s="69" t="s">
        <v>83</v>
      </c>
      <c r="G15" s="87">
        <f t="shared" si="2"/>
        <v>6.3412272875730757E-2</v>
      </c>
      <c r="H15" s="132">
        <f t="shared" si="2"/>
        <v>0.17941515736348848</v>
      </c>
      <c r="I15" s="87">
        <f t="shared" si="2"/>
        <v>0.18026492266915339</v>
      </c>
      <c r="J15" s="87">
        <f t="shared" si="2"/>
        <v>0.67229570486774837</v>
      </c>
      <c r="K15" s="88">
        <f>K14/K13*100</f>
        <v>1.0260652341449472</v>
      </c>
      <c r="L15" s="69" t="s">
        <v>83</v>
      </c>
    </row>
    <row r="16" spans="1:13" x14ac:dyDescent="0.25">
      <c r="A16" s="72"/>
      <c r="B16" s="81">
        <f>B13-$E$12</f>
        <v>0.15453333333333319</v>
      </c>
      <c r="C16" s="81">
        <f t="shared" ref="C16:D16" si="3">C13-$E$12</f>
        <v>-5.7400000000001228E-2</v>
      </c>
      <c r="D16" s="81">
        <f t="shared" si="3"/>
        <v>0</v>
      </c>
      <c r="G16" s="81">
        <f>G13-$K$12</f>
        <v>5.0666666666668192E-2</v>
      </c>
      <c r="H16" s="81">
        <f>H13-$K$12</f>
        <v>-2.3166666666664781E-2</v>
      </c>
      <c r="I16" s="81">
        <f>I13-$K$12</f>
        <v>2.3166666666668334E-2</v>
      </c>
      <c r="J16" s="81">
        <f>J13-$K$12</f>
        <v>-0.34593333333333121</v>
      </c>
    </row>
    <row r="17" spans="1:16" x14ac:dyDescent="0.25">
      <c r="B17" s="72"/>
      <c r="C17" s="72"/>
      <c r="D17" s="122"/>
      <c r="G17" s="72"/>
      <c r="H17" s="133"/>
      <c r="I17" s="72"/>
      <c r="J17" s="72"/>
    </row>
    <row r="18" spans="1:16" x14ac:dyDescent="0.25">
      <c r="A18" s="89" t="s">
        <v>89</v>
      </c>
      <c r="B18" s="106">
        <v>290</v>
      </c>
      <c r="C18" s="106">
        <v>291</v>
      </c>
      <c r="D18" s="106">
        <v>292</v>
      </c>
      <c r="G18" s="106">
        <v>293</v>
      </c>
      <c r="H18" s="106">
        <v>295</v>
      </c>
      <c r="I18" s="106">
        <v>298</v>
      </c>
      <c r="J18" s="106">
        <v>301</v>
      </c>
    </row>
    <row r="19" spans="1:16" x14ac:dyDescent="0.25">
      <c r="A19" s="72"/>
      <c r="B19" s="89">
        <v>30.6051</v>
      </c>
      <c r="C19" s="89">
        <v>22.285599999999999</v>
      </c>
      <c r="D19" s="123">
        <v>22.268799999999999</v>
      </c>
      <c r="G19" s="134">
        <v>30.299499999999998</v>
      </c>
      <c r="H19" s="123">
        <v>30.650500000000001</v>
      </c>
      <c r="I19" s="123">
        <v>22.963200000000001</v>
      </c>
      <c r="J19" s="123">
        <v>21.622199999999999</v>
      </c>
    </row>
    <row r="20" spans="1:16" x14ac:dyDescent="0.25">
      <c r="A20" s="72"/>
      <c r="B20" s="89">
        <v>30.444400000000002</v>
      </c>
      <c r="C20" s="89">
        <v>22.198699999999999</v>
      </c>
      <c r="D20" s="123">
        <v>22.003399999999999</v>
      </c>
      <c r="G20" s="123">
        <v>30.011500000000002</v>
      </c>
      <c r="H20" s="123">
        <v>30.241700000000002</v>
      </c>
      <c r="I20" s="123">
        <v>23.007000000000001</v>
      </c>
      <c r="J20" s="123">
        <v>21.421399999999998</v>
      </c>
    </row>
    <row r="21" spans="1:16" x14ac:dyDescent="0.25">
      <c r="A21" s="72"/>
      <c r="B21" s="89">
        <v>30.3291</v>
      </c>
      <c r="C21" s="89">
        <v>22.054300000000001</v>
      </c>
      <c r="D21" s="123">
        <v>21.8565</v>
      </c>
      <c r="E21" s="126" t="s">
        <v>383</v>
      </c>
      <c r="F21" s="70" t="s">
        <v>77</v>
      </c>
      <c r="G21" s="135">
        <v>30.258099999999999</v>
      </c>
      <c r="H21" s="123">
        <v>30.632200000000001</v>
      </c>
      <c r="I21" s="123">
        <v>23.0991</v>
      </c>
      <c r="J21" s="123">
        <v>21.622499999999999</v>
      </c>
      <c r="K21" s="126" t="s">
        <v>383</v>
      </c>
      <c r="L21" s="70" t="s">
        <v>77</v>
      </c>
    </row>
    <row r="22" spans="1:16" x14ac:dyDescent="0.25">
      <c r="A22" s="82" t="s">
        <v>78</v>
      </c>
      <c r="B22" s="83">
        <f t="shared" ref="B22:J22" si="4">AVERAGE(B19:B21)</f>
        <v>30.459533333333336</v>
      </c>
      <c r="C22" s="185">
        <f t="shared" si="4"/>
        <v>22.179533333333335</v>
      </c>
      <c r="D22" s="188">
        <f t="shared" si="4"/>
        <v>22.042899999999999</v>
      </c>
      <c r="E22" s="84">
        <f>AVERAGE(C22:D22)</f>
        <v>22.111216666666667</v>
      </c>
      <c r="F22" s="69" t="s">
        <v>79</v>
      </c>
      <c r="G22" s="83">
        <f t="shared" si="4"/>
        <v>30.189699999999998</v>
      </c>
      <c r="H22" s="84">
        <f t="shared" si="4"/>
        <v>30.508133333333333</v>
      </c>
      <c r="I22" s="188">
        <f t="shared" si="4"/>
        <v>23.023099999999999</v>
      </c>
      <c r="J22" s="188">
        <f t="shared" si="4"/>
        <v>21.555366666666668</v>
      </c>
      <c r="K22" s="84">
        <f>AVERAGE(I22:J22)</f>
        <v>22.289233333333335</v>
      </c>
      <c r="L22" s="69" t="s">
        <v>79</v>
      </c>
    </row>
    <row r="23" spans="1:16" x14ac:dyDescent="0.25">
      <c r="A23" s="72" t="s">
        <v>80</v>
      </c>
      <c r="B23" s="85">
        <f>STDEV(B19:B21)</f>
        <v>0.13862093396501587</v>
      </c>
      <c r="C23" s="85">
        <f t="shared" ref="C23:H23" si="5">STDEV(C19:C21)</f>
        <v>0.11683511173158953</v>
      </c>
      <c r="D23" s="85">
        <f t="shared" si="5"/>
        <v>0.20896892113421955</v>
      </c>
      <c r="E23" s="86">
        <f>STDEV(C22:D22)</f>
        <v>9.6614356536123713E-2</v>
      </c>
      <c r="F23" s="69" t="s">
        <v>81</v>
      </c>
      <c r="G23" s="85">
        <f t="shared" si="5"/>
        <v>0.15570780327266662</v>
      </c>
      <c r="H23" s="86">
        <f t="shared" si="5"/>
        <v>0.23091938708851012</v>
      </c>
      <c r="I23" s="86">
        <f t="shared" ref="I23" si="6">STDEV(I19:I21)</f>
        <v>6.9365769656221238E-2</v>
      </c>
      <c r="J23" s="86">
        <f t="shared" ref="J23" si="7">STDEV(J19:J21)</f>
        <v>0.11601863356087858</v>
      </c>
      <c r="K23" s="86">
        <f>STDEV(I22,J22)</f>
        <v>1.037844192973534</v>
      </c>
      <c r="L23" s="69" t="s">
        <v>81</v>
      </c>
      <c r="M23" s="146"/>
      <c r="N23" s="146"/>
      <c r="O23" s="146"/>
      <c r="P23" s="146"/>
    </row>
    <row r="24" spans="1:16" x14ac:dyDescent="0.25">
      <c r="A24" s="72" t="s">
        <v>82</v>
      </c>
      <c r="B24" s="87">
        <f>B23/B22*100</f>
        <v>0.45509867944469229</v>
      </c>
      <c r="C24" s="87">
        <f t="shared" ref="C24:H24" si="8">C23/C22*100</f>
        <v>0.52676992782350185</v>
      </c>
      <c r="D24" s="87">
        <f t="shared" si="8"/>
        <v>0.94801011270848923</v>
      </c>
      <c r="E24" s="88">
        <f>E23/E22*100</f>
        <v>0.43694726523924299</v>
      </c>
      <c r="F24" s="69" t="s">
        <v>83</v>
      </c>
      <c r="G24" s="87">
        <f t="shared" si="8"/>
        <v>0.51576465904817415</v>
      </c>
      <c r="H24" s="132">
        <f t="shared" si="8"/>
        <v>0.75691090164538677</v>
      </c>
      <c r="I24" s="132">
        <f t="shared" ref="I24" si="9">I23/I22*100</f>
        <v>0.30128770520139009</v>
      </c>
      <c r="J24" s="132">
        <f t="shared" ref="J24" si="10">J23/J22*100</f>
        <v>0.53823549074806698</v>
      </c>
      <c r="K24" s="88">
        <f>K23/K22*100</f>
        <v>4.6562579226152563</v>
      </c>
      <c r="L24" s="69" t="s">
        <v>83</v>
      </c>
      <c r="M24" s="146"/>
      <c r="N24" s="146"/>
      <c r="O24" s="146"/>
      <c r="P24" s="146"/>
    </row>
    <row r="25" spans="1:16" x14ac:dyDescent="0.25">
      <c r="B25" s="81"/>
      <c r="C25" s="81"/>
      <c r="D25" s="175"/>
      <c r="E25" s="122"/>
      <c r="G25" s="175"/>
      <c r="H25" s="81"/>
      <c r="I25" s="81"/>
      <c r="J25" s="81"/>
      <c r="M25" s="146"/>
      <c r="N25" s="146"/>
      <c r="O25" s="146"/>
      <c r="P25" s="146"/>
    </row>
    <row r="26" spans="1:16" x14ac:dyDescent="0.25">
      <c r="B26" s="122"/>
      <c r="C26" s="122"/>
      <c r="D26" s="122"/>
      <c r="E26" s="122"/>
      <c r="G26" s="126"/>
      <c r="H26" s="126"/>
      <c r="I26" s="126"/>
      <c r="J26" s="126"/>
      <c r="K26" s="100"/>
      <c r="L26" s="100"/>
    </row>
    <row r="27" spans="1:16" ht="32.25" x14ac:dyDescent="0.25">
      <c r="A27" s="182" t="s">
        <v>380</v>
      </c>
      <c r="B27" s="128" t="s">
        <v>51</v>
      </c>
      <c r="C27" s="128" t="s">
        <v>54</v>
      </c>
      <c r="D27" s="128" t="s">
        <v>55</v>
      </c>
      <c r="E27" s="122"/>
      <c r="F27" s="182" t="s">
        <v>380</v>
      </c>
      <c r="G27" s="130" t="s">
        <v>51</v>
      </c>
      <c r="H27" s="130" t="s">
        <v>58</v>
      </c>
      <c r="I27" s="130" t="s">
        <v>61</v>
      </c>
      <c r="J27" s="130" t="s">
        <v>64</v>
      </c>
    </row>
    <row r="28" spans="1:16" ht="17.25" x14ac:dyDescent="0.25">
      <c r="A28" s="183" t="s">
        <v>372</v>
      </c>
      <c r="B28" s="96">
        <f>($I$2^$E$13)/($I$5^B19)*1000000</f>
        <v>65.381374292418741</v>
      </c>
      <c r="C28" s="96">
        <f t="shared" ref="C28:D28" si="11">($I$2^$E$13)/($I$5^C19)*1000000</f>
        <v>19211.447814698673</v>
      </c>
      <c r="D28" s="96">
        <f t="shared" si="11"/>
        <v>19433.18882769531</v>
      </c>
      <c r="E28" s="122"/>
      <c r="F28" s="183" t="s">
        <v>372</v>
      </c>
      <c r="G28" s="96">
        <f>($I$2^$K$13)/($I$5^G19)*1000000</f>
        <v>135.09248438536716</v>
      </c>
      <c r="H28" s="96">
        <f t="shared" ref="H28:J28" si="12">($I$2^$K$13)/($I$5^H19)*1000000</f>
        <v>106.29227605138165</v>
      </c>
      <c r="I28" s="96">
        <f t="shared" si="12"/>
        <v>20279.443068581848</v>
      </c>
      <c r="J28" s="96">
        <f t="shared" si="12"/>
        <v>50685.536055574477</v>
      </c>
    </row>
    <row r="29" spans="1:16" x14ac:dyDescent="0.25">
      <c r="A29" s="176">
        <f>AVERAGE(B28:B30)</f>
        <v>72.431763040700673</v>
      </c>
      <c r="B29" s="96">
        <f t="shared" ref="B29:B30" si="13">($I$2^$E$13)/($I$5^B20)*1000000</f>
        <v>72.967277271250438</v>
      </c>
      <c r="C29" s="96">
        <f t="shared" ref="C29" si="14">($I$2^$E$13)/($I$5^C20)*1000000</f>
        <v>20386.388698690047</v>
      </c>
      <c r="D29" s="96">
        <f>($I$2^$E$13)/($I$5^D20)*1000000</f>
        <v>23295.874184790508</v>
      </c>
      <c r="E29" s="122"/>
      <c r="F29" s="176">
        <f>AVERAGE(G28:G30)</f>
        <v>146.1746381744629</v>
      </c>
      <c r="G29" s="96">
        <f t="shared" ref="G29:J30" si="15">($I$2^$K$13)/($I$5^G20)*1000000</f>
        <v>164.46396766827959</v>
      </c>
      <c r="H29" s="96">
        <f t="shared" si="15"/>
        <v>140.53303856099149</v>
      </c>
      <c r="I29" s="96">
        <f>($I$2^$K$13)/($I$5^I20)*1000000</f>
        <v>19681.676469342186</v>
      </c>
      <c r="J29" s="96">
        <f t="shared" si="15"/>
        <v>58137.240524927598</v>
      </c>
      <c r="K29" s="99"/>
      <c r="L29" s="127"/>
    </row>
    <row r="30" spans="1:16" ht="15" customHeight="1" x14ac:dyDescent="0.25">
      <c r="A30" s="93"/>
      <c r="B30" s="96">
        <f t="shared" si="13"/>
        <v>78.94663755843284</v>
      </c>
      <c r="C30" s="96">
        <f t="shared" ref="C30:D30" si="16">($I$2^$E$13)/($I$5^C21)*1000000</f>
        <v>22499.80498596952</v>
      </c>
      <c r="D30" s="96">
        <f t="shared" si="16"/>
        <v>25754.856152235356</v>
      </c>
      <c r="E30" s="122"/>
      <c r="G30" s="96">
        <f t="shared" si="15"/>
        <v>138.96746246974197</v>
      </c>
      <c r="H30" s="96">
        <f t="shared" si="15"/>
        <v>107.62934064951236</v>
      </c>
      <c r="I30" s="96">
        <f t="shared" si="15"/>
        <v>18481.585445681438</v>
      </c>
      <c r="J30" s="96">
        <f>($I$2^$K$13)/($I$5^J21)*1000000</f>
        <v>50675.150180869008</v>
      </c>
      <c r="K30" s="94"/>
      <c r="L30" s="99"/>
    </row>
    <row r="31" spans="1:16" x14ac:dyDescent="0.25">
      <c r="D31" s="100"/>
      <c r="E31" s="122"/>
      <c r="G31" s="100"/>
    </row>
    <row r="32" spans="1:16" x14ac:dyDescent="0.25">
      <c r="A32" s="178" t="s">
        <v>366</v>
      </c>
      <c r="B32" s="177">
        <f>B28/$A$29</f>
        <v>0.90266164383821235</v>
      </c>
      <c r="C32" s="177">
        <f t="shared" ref="C32:D32" si="17">C28/$A$29</f>
        <v>265.2351262512197</v>
      </c>
      <c r="D32" s="177">
        <f t="shared" si="17"/>
        <v>268.29650434955533</v>
      </c>
      <c r="E32" s="122"/>
      <c r="F32" s="178" t="s">
        <v>366</v>
      </c>
      <c r="G32" s="177">
        <f>G28/$F$29</f>
        <v>0.9241855226905441</v>
      </c>
      <c r="H32" s="177">
        <f t="shared" ref="H32:J32" si="18">H28/$F$29</f>
        <v>0.72715949482645059</v>
      </c>
      <c r="I32" s="177">
        <f t="shared" si="18"/>
        <v>138.73434763955325</v>
      </c>
      <c r="J32" s="177">
        <f t="shared" si="18"/>
        <v>346.74644444872911</v>
      </c>
    </row>
    <row r="33" spans="1:10" x14ac:dyDescent="0.25">
      <c r="B33" s="177">
        <f t="shared" ref="B33:D34" si="19">B29/$A$29</f>
        <v>1.0073933618079798</v>
      </c>
      <c r="C33" s="177">
        <f t="shared" si="19"/>
        <v>281.4564749339952</v>
      </c>
      <c r="D33" s="177">
        <f t="shared" si="19"/>
        <v>321.62511592738878</v>
      </c>
      <c r="E33" s="122"/>
      <c r="G33" s="177">
        <f t="shared" ref="G33:J34" si="20">G29/$F$29</f>
        <v>1.1251197179088479</v>
      </c>
      <c r="H33" s="177">
        <f t="shared" si="20"/>
        <v>0.96140507215254378</v>
      </c>
      <c r="I33" s="177">
        <f t="shared" si="20"/>
        <v>134.64494740771406</v>
      </c>
      <c r="J33" s="177">
        <f t="shared" si="20"/>
        <v>397.72453861345923</v>
      </c>
    </row>
    <row r="34" spans="1:10" x14ac:dyDescent="0.25">
      <c r="B34" s="177">
        <f t="shared" si="19"/>
        <v>1.0899449943538078</v>
      </c>
      <c r="C34" s="177">
        <f t="shared" si="19"/>
        <v>310.63450676088729</v>
      </c>
      <c r="D34" s="177">
        <f t="shared" si="19"/>
        <v>355.57406131013619</v>
      </c>
      <c r="E34" s="122"/>
      <c r="G34" s="177">
        <f t="shared" si="20"/>
        <v>0.95069475940060821</v>
      </c>
      <c r="H34" s="177">
        <f t="shared" si="20"/>
        <v>0.73630653028232018</v>
      </c>
      <c r="I34" s="177">
        <f t="shared" si="20"/>
        <v>126.43496626017453</v>
      </c>
      <c r="J34" s="177">
        <f t="shared" si="20"/>
        <v>346.67539330856431</v>
      </c>
    </row>
    <row r="36" spans="1:10" x14ac:dyDescent="0.25">
      <c r="A36" s="174" t="s">
        <v>364</v>
      </c>
      <c r="B36" s="73" t="s">
        <v>371</v>
      </c>
    </row>
    <row r="37" spans="1:10" x14ac:dyDescent="0.25">
      <c r="A37" s="73"/>
      <c r="B37" s="70" t="s">
        <v>370</v>
      </c>
    </row>
    <row r="38" spans="1:10" x14ac:dyDescent="0.25">
      <c r="B38" s="70" t="s">
        <v>384</v>
      </c>
    </row>
    <row r="39" spans="1:10" x14ac:dyDescent="0.25">
      <c r="B39" s="70" t="s">
        <v>385</v>
      </c>
    </row>
  </sheetData>
  <mergeCells count="5">
    <mergeCell ref="B1:D1"/>
    <mergeCell ref="B7:D7"/>
    <mergeCell ref="G7:J7"/>
    <mergeCell ref="G6:J6"/>
    <mergeCell ref="B6:D6"/>
  </mergeCells>
  <pageMargins left="0.19685039370078741" right="0.11811023622047245" top="0.15748031496062992" bottom="0.15748031496062992" header="0.15748031496062992" footer="0.15748031496062992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FF9BF-01B1-4C20-988C-01738CA4B4AB}">
  <dimension ref="A1:Z61"/>
  <sheetViews>
    <sheetView zoomScale="70" zoomScaleNormal="70" workbookViewId="0">
      <selection activeCell="S28" sqref="S28"/>
    </sheetView>
  </sheetViews>
  <sheetFormatPr defaultRowHeight="15" x14ac:dyDescent="0.25"/>
  <cols>
    <col min="1" max="1" width="15" style="70" bestFit="1" customWidth="1"/>
    <col min="2" max="2" width="13.5703125" style="70" bestFit="1" customWidth="1"/>
    <col min="3" max="3" width="17.7109375" style="70" bestFit="1" customWidth="1"/>
    <col min="4" max="8" width="12.5703125" style="70" customWidth="1"/>
    <col min="9" max="9" width="14.5703125" style="70" customWidth="1"/>
    <col min="10" max="16" width="12.5703125" style="70" customWidth="1"/>
    <col min="17" max="17" width="18" style="70" bestFit="1" customWidth="1"/>
    <col min="18" max="18" width="10.5703125" style="70" customWidth="1"/>
    <col min="19" max="19" width="25.28515625" style="70" bestFit="1" customWidth="1"/>
    <col min="20" max="20" width="8.140625" style="70" customWidth="1"/>
    <col min="21" max="21" width="25.140625" style="70" bestFit="1" customWidth="1"/>
    <col min="22" max="22" width="9.140625" style="70"/>
    <col min="23" max="23" width="8.5703125" style="70" bestFit="1" customWidth="1"/>
    <col min="24" max="25" width="9.140625" style="70"/>
    <col min="26" max="26" width="3.85546875" style="70" customWidth="1"/>
    <col min="27" max="27" width="8.5703125" style="70" bestFit="1" customWidth="1"/>
    <col min="28" max="16384" width="9.140625" style="70"/>
  </cols>
  <sheetData>
    <row r="1" spans="1:21" x14ac:dyDescent="0.25">
      <c r="A1" s="68">
        <v>45421</v>
      </c>
      <c r="B1" s="69"/>
      <c r="C1" s="190" t="s">
        <v>1</v>
      </c>
      <c r="D1" s="190"/>
      <c r="E1" s="190"/>
      <c r="R1" s="107">
        <v>290</v>
      </c>
      <c r="S1" s="108" t="s">
        <v>51</v>
      </c>
      <c r="T1" s="111">
        <v>293</v>
      </c>
      <c r="U1" s="112" t="s">
        <v>51</v>
      </c>
    </row>
    <row r="2" spans="1:21" x14ac:dyDescent="0.25">
      <c r="A2" s="71" t="s">
        <v>10</v>
      </c>
      <c r="B2" s="69"/>
      <c r="C2" s="72"/>
      <c r="D2" s="72"/>
      <c r="E2" s="72"/>
      <c r="O2" s="73"/>
      <c r="R2" s="109">
        <v>291</v>
      </c>
      <c r="S2" s="110" t="s">
        <v>54</v>
      </c>
      <c r="T2" s="111">
        <v>295</v>
      </c>
      <c r="U2" s="112" t="s">
        <v>58</v>
      </c>
    </row>
    <row r="3" spans="1:21" x14ac:dyDescent="0.25">
      <c r="A3" s="72"/>
      <c r="B3" s="69"/>
      <c r="C3" s="72"/>
      <c r="D3" s="72"/>
      <c r="E3" s="72"/>
      <c r="R3" s="117">
        <v>292</v>
      </c>
      <c r="S3" s="118" t="s">
        <v>55</v>
      </c>
      <c r="T3" s="111">
        <v>296</v>
      </c>
      <c r="U3" s="113" t="s">
        <v>59</v>
      </c>
    </row>
    <row r="4" spans="1:21" x14ac:dyDescent="0.25">
      <c r="A4" s="106" t="s">
        <v>86</v>
      </c>
      <c r="B4" s="106" t="s">
        <v>70</v>
      </c>
      <c r="C4" s="106" t="s">
        <v>71</v>
      </c>
      <c r="D4" s="69" t="s">
        <v>87</v>
      </c>
      <c r="F4" s="74" t="s">
        <v>72</v>
      </c>
      <c r="G4" s="75" t="s">
        <v>73</v>
      </c>
      <c r="H4" s="119"/>
      <c r="I4" s="141" t="s">
        <v>84</v>
      </c>
      <c r="J4" s="119"/>
      <c r="K4" s="119"/>
      <c r="L4" s="119"/>
      <c r="M4" s="119"/>
      <c r="N4" s="72"/>
      <c r="O4" s="72"/>
      <c r="T4" s="111">
        <v>297</v>
      </c>
      <c r="U4" s="113" t="s">
        <v>60</v>
      </c>
    </row>
    <row r="5" spans="1:21" ht="15" customHeight="1" x14ac:dyDescent="0.25">
      <c r="A5" s="101" t="s">
        <v>26</v>
      </c>
      <c r="B5" s="28" t="s">
        <v>27</v>
      </c>
      <c r="C5" s="102">
        <v>1.93</v>
      </c>
      <c r="D5" s="72"/>
      <c r="F5" s="76" t="s">
        <v>74</v>
      </c>
      <c r="G5" s="77" t="s">
        <v>75</v>
      </c>
      <c r="H5" s="120"/>
      <c r="I5" s="120" t="s">
        <v>91</v>
      </c>
      <c r="J5" s="120"/>
      <c r="K5" s="120"/>
      <c r="L5" s="120"/>
      <c r="M5" s="120"/>
      <c r="N5" s="72"/>
      <c r="O5" s="72"/>
      <c r="T5" s="111">
        <v>298</v>
      </c>
      <c r="U5" s="113" t="s">
        <v>61</v>
      </c>
    </row>
    <row r="6" spans="1:21" x14ac:dyDescent="0.25">
      <c r="A6" s="103" t="s">
        <v>31</v>
      </c>
      <c r="B6" s="31" t="s">
        <v>32</v>
      </c>
      <c r="C6" s="102">
        <v>1.98</v>
      </c>
      <c r="D6" s="72"/>
      <c r="F6" s="78" t="s">
        <v>74</v>
      </c>
      <c r="G6" s="77" t="s">
        <v>75</v>
      </c>
      <c r="H6" s="120"/>
      <c r="I6" s="120"/>
      <c r="J6" s="120"/>
      <c r="K6" s="120"/>
      <c r="L6" s="120"/>
      <c r="M6" s="120"/>
      <c r="T6" s="111">
        <v>299</v>
      </c>
      <c r="U6" s="113" t="s">
        <v>62</v>
      </c>
    </row>
    <row r="7" spans="1:21" x14ac:dyDescent="0.25">
      <c r="A7" s="103" t="s">
        <v>35</v>
      </c>
      <c r="B7" s="31" t="s">
        <v>36</v>
      </c>
      <c r="C7" s="102">
        <v>1.98</v>
      </c>
      <c r="F7" s="76" t="s">
        <v>74</v>
      </c>
      <c r="G7" s="77" t="s">
        <v>75</v>
      </c>
      <c r="H7" s="120"/>
      <c r="I7" s="120"/>
      <c r="J7" s="120"/>
      <c r="K7" s="120"/>
      <c r="L7" s="120"/>
      <c r="M7" s="120"/>
      <c r="T7" s="111">
        <v>300</v>
      </c>
      <c r="U7" s="113" t="s">
        <v>63</v>
      </c>
    </row>
    <row r="8" spans="1:21" x14ac:dyDescent="0.25">
      <c r="A8" s="104" t="s">
        <v>38</v>
      </c>
      <c r="B8" s="33" t="s">
        <v>39</v>
      </c>
      <c r="C8" s="105">
        <v>1.98</v>
      </c>
      <c r="F8" s="144" t="s">
        <v>92</v>
      </c>
      <c r="G8" s="79" t="s">
        <v>75</v>
      </c>
      <c r="H8" s="120"/>
      <c r="I8" s="120"/>
      <c r="J8" s="120"/>
      <c r="K8" s="120"/>
      <c r="L8" s="120"/>
      <c r="M8" s="120"/>
      <c r="T8" s="111">
        <v>301</v>
      </c>
      <c r="U8" s="113" t="s">
        <v>64</v>
      </c>
    </row>
    <row r="9" spans="1:21" ht="15" customHeight="1" x14ac:dyDescent="0.25">
      <c r="P9" s="80"/>
      <c r="T9" s="111">
        <v>302</v>
      </c>
      <c r="U9" s="113" t="s">
        <v>65</v>
      </c>
    </row>
    <row r="10" spans="1:21" x14ac:dyDescent="0.25">
      <c r="A10" s="72"/>
      <c r="P10" s="80"/>
      <c r="T10" s="111">
        <v>303</v>
      </c>
      <c r="U10" s="114" t="s">
        <v>66</v>
      </c>
    </row>
    <row r="11" spans="1:21" x14ac:dyDescent="0.25">
      <c r="A11" s="72"/>
      <c r="B11" s="72"/>
      <c r="C11" s="72">
        <v>290</v>
      </c>
      <c r="D11" s="72">
        <v>291</v>
      </c>
      <c r="E11" s="154">
        <v>292</v>
      </c>
      <c r="F11" s="72">
        <v>293</v>
      </c>
      <c r="G11" s="72">
        <v>295</v>
      </c>
      <c r="H11" s="72">
        <v>296</v>
      </c>
      <c r="I11" s="72">
        <v>297</v>
      </c>
      <c r="J11" s="72">
        <v>298</v>
      </c>
      <c r="K11" s="72">
        <v>299</v>
      </c>
      <c r="L11" s="72">
        <v>300</v>
      </c>
      <c r="M11" s="72">
        <v>301</v>
      </c>
      <c r="N11" s="72">
        <v>302</v>
      </c>
      <c r="O11" s="72">
        <v>303</v>
      </c>
      <c r="P11" s="72">
        <v>304</v>
      </c>
      <c r="T11" s="115">
        <v>304</v>
      </c>
      <c r="U11" s="116" t="s">
        <v>67</v>
      </c>
    </row>
    <row r="12" spans="1:21" ht="30" x14ac:dyDescent="0.25">
      <c r="A12" s="72"/>
      <c r="B12" s="129" t="s">
        <v>76</v>
      </c>
      <c r="C12" s="128" t="s">
        <v>51</v>
      </c>
      <c r="D12" s="128" t="s">
        <v>54</v>
      </c>
      <c r="E12" s="155" t="s">
        <v>55</v>
      </c>
      <c r="F12" s="147" t="s">
        <v>51</v>
      </c>
      <c r="G12" s="130" t="s">
        <v>58</v>
      </c>
      <c r="H12" s="130" t="s">
        <v>59</v>
      </c>
      <c r="I12" s="130" t="s">
        <v>60</v>
      </c>
      <c r="J12" s="130" t="s">
        <v>61</v>
      </c>
      <c r="K12" s="130" t="s">
        <v>62</v>
      </c>
      <c r="L12" s="130" t="s">
        <v>63</v>
      </c>
      <c r="M12" s="130" t="s">
        <v>64</v>
      </c>
      <c r="N12" s="130" t="s">
        <v>65</v>
      </c>
      <c r="O12" s="131" t="s">
        <v>66</v>
      </c>
      <c r="P12" s="131" t="s">
        <v>67</v>
      </c>
    </row>
    <row r="13" spans="1:21" ht="15" customHeight="1" x14ac:dyDescent="0.25">
      <c r="A13" s="72"/>
      <c r="B13" s="72"/>
      <c r="C13" s="121">
        <v>17.253599999999999</v>
      </c>
      <c r="D13" s="121">
        <v>16.914300000000001</v>
      </c>
      <c r="E13" s="156">
        <v>17.107700000000001</v>
      </c>
      <c r="F13" s="121">
        <v>18.0398</v>
      </c>
      <c r="G13" s="121">
        <v>17.996300000000002</v>
      </c>
      <c r="H13" s="121">
        <v>17.9756</v>
      </c>
      <c r="I13" s="121">
        <v>17.981999999999999</v>
      </c>
      <c r="J13" s="121">
        <v>18.052099999999999</v>
      </c>
      <c r="K13" s="121">
        <v>17.591000000000001</v>
      </c>
      <c r="L13" s="121">
        <v>17.4557</v>
      </c>
      <c r="M13" s="121">
        <v>17.791699999999999</v>
      </c>
      <c r="N13" s="121">
        <v>17.855399999999999</v>
      </c>
      <c r="O13" s="121">
        <v>17.971399999999999</v>
      </c>
      <c r="P13" s="121">
        <v>18.1815</v>
      </c>
    </row>
    <row r="14" spans="1:21" x14ac:dyDescent="0.25">
      <c r="A14" s="72"/>
      <c r="B14" s="72"/>
      <c r="C14" s="121">
        <v>17.284099999999999</v>
      </c>
      <c r="D14" s="121">
        <v>17.096599999999999</v>
      </c>
      <c r="E14" s="156">
        <v>17.074100000000001</v>
      </c>
      <c r="F14" s="121">
        <v>18.062200000000001</v>
      </c>
      <c r="G14" s="121">
        <v>17.998000000000001</v>
      </c>
      <c r="H14" s="121">
        <v>18.0945</v>
      </c>
      <c r="I14" s="121">
        <v>17.806799999999999</v>
      </c>
      <c r="J14" s="121">
        <v>18.0336</v>
      </c>
      <c r="K14" s="121">
        <v>17.476800000000001</v>
      </c>
      <c r="L14" s="121">
        <v>17.400099999999998</v>
      </c>
      <c r="M14" s="121">
        <v>17.603000000000002</v>
      </c>
      <c r="N14" s="121">
        <v>17.809799999999999</v>
      </c>
      <c r="O14" s="121">
        <v>17.9071</v>
      </c>
      <c r="P14" s="121">
        <v>18.6448</v>
      </c>
    </row>
    <row r="15" spans="1:21" ht="15" customHeight="1" x14ac:dyDescent="0.25">
      <c r="A15" s="72"/>
      <c r="B15" s="72"/>
      <c r="C15" s="121">
        <v>17.253699999999998</v>
      </c>
      <c r="D15" s="121">
        <v>17.1447</v>
      </c>
      <c r="E15" s="156">
        <v>17.146000000000001</v>
      </c>
      <c r="F15" s="121">
        <v>18.055099999999999</v>
      </c>
      <c r="G15" s="121">
        <v>17.941299999999998</v>
      </c>
      <c r="H15" s="121">
        <v>17.8522</v>
      </c>
      <c r="I15" s="121">
        <v>18.073</v>
      </c>
      <c r="J15" s="121">
        <v>17.988900000000001</v>
      </c>
      <c r="K15" s="121">
        <v>17.3887</v>
      </c>
      <c r="L15" s="121">
        <v>17.415900000000001</v>
      </c>
      <c r="M15" s="121">
        <v>17.572600000000001</v>
      </c>
      <c r="N15" s="121">
        <v>17.801500000000001</v>
      </c>
      <c r="O15" s="121">
        <v>17.991499999999998</v>
      </c>
      <c r="P15" s="121">
        <v>18.1813</v>
      </c>
      <c r="Q15" s="81">
        <f>MEDIAN(C16:P16)</f>
        <v>17.888083333333334</v>
      </c>
      <c r="R15" s="70" t="s">
        <v>77</v>
      </c>
    </row>
    <row r="16" spans="1:21" x14ac:dyDescent="0.25">
      <c r="A16" s="72"/>
      <c r="B16" s="82" t="s">
        <v>78</v>
      </c>
      <c r="C16" s="83">
        <f>AVERAGE(C13:C15)</f>
        <v>17.2638</v>
      </c>
      <c r="D16" s="83">
        <f t="shared" ref="D16:P16" si="0">AVERAGE(D13:D15)</f>
        <v>17.051866666666665</v>
      </c>
      <c r="E16" s="157">
        <f t="shared" si="0"/>
        <v>17.109266666666667</v>
      </c>
      <c r="F16" s="148">
        <f t="shared" si="0"/>
        <v>18.052366666666668</v>
      </c>
      <c r="G16" s="83">
        <f t="shared" si="0"/>
        <v>17.978533333333335</v>
      </c>
      <c r="H16" s="83">
        <f t="shared" si="0"/>
        <v>17.974099999999996</v>
      </c>
      <c r="I16" s="83">
        <f t="shared" si="0"/>
        <v>17.953933333333332</v>
      </c>
      <c r="J16" s="83">
        <f t="shared" si="0"/>
        <v>18.024866666666668</v>
      </c>
      <c r="K16" s="83">
        <f t="shared" si="0"/>
        <v>17.485500000000002</v>
      </c>
      <c r="L16" s="83">
        <f t="shared" si="0"/>
        <v>17.4239</v>
      </c>
      <c r="M16" s="83">
        <f t="shared" si="0"/>
        <v>17.655766666666668</v>
      </c>
      <c r="N16" s="83">
        <f t="shared" si="0"/>
        <v>17.822233333333333</v>
      </c>
      <c r="O16" s="83">
        <f t="shared" si="0"/>
        <v>17.956666666666667</v>
      </c>
      <c r="P16" s="83">
        <f t="shared" si="0"/>
        <v>18.335866666666668</v>
      </c>
      <c r="Q16" s="84">
        <f>AVERAGE(C16:P16)</f>
        <v>17.720619047619049</v>
      </c>
      <c r="R16" s="69" t="s">
        <v>79</v>
      </c>
    </row>
    <row r="17" spans="1:18" x14ac:dyDescent="0.25">
      <c r="A17" s="72"/>
      <c r="B17" s="72" t="s">
        <v>80</v>
      </c>
      <c r="C17" s="85">
        <f>STDEV(C13:C15)</f>
        <v>1.7580386798930273E-2</v>
      </c>
      <c r="D17" s="85">
        <f t="shared" ref="D17:P17" si="1">STDEV(D13:D15)</f>
        <v>0.12153947232620846</v>
      </c>
      <c r="E17" s="158">
        <f t="shared" si="1"/>
        <v>3.597559357860982E-2</v>
      </c>
      <c r="F17" s="126">
        <f t="shared" si="1"/>
        <v>1.1447416011194127E-2</v>
      </c>
      <c r="G17" s="85">
        <f t="shared" si="1"/>
        <v>3.2256213871647232E-2</v>
      </c>
      <c r="H17" s="85">
        <f t="shared" si="1"/>
        <v>0.12115696430663828</v>
      </c>
      <c r="I17" s="85">
        <f t="shared" si="1"/>
        <v>0.13530119487030962</v>
      </c>
      <c r="J17" s="85">
        <f t="shared" si="1"/>
        <v>3.2492511957884676E-2</v>
      </c>
      <c r="K17" s="85">
        <f t="shared" si="1"/>
        <v>0.10143022232056925</v>
      </c>
      <c r="L17" s="85">
        <f t="shared" si="1"/>
        <v>2.8650305408495062E-2</v>
      </c>
      <c r="M17" s="85">
        <f t="shared" si="1"/>
        <v>0.11869896096147164</v>
      </c>
      <c r="N17" s="85">
        <f t="shared" si="1"/>
        <v>2.9021428864432413E-2</v>
      </c>
      <c r="O17" s="85">
        <f t="shared" si="1"/>
        <v>4.4086770502422587E-2</v>
      </c>
      <c r="P17" s="85">
        <f t="shared" si="1"/>
        <v>0.26754413343097871</v>
      </c>
      <c r="Q17" s="86">
        <f>STDEV(C16:P16)</f>
        <v>0.39317237487063678</v>
      </c>
      <c r="R17" s="69" t="s">
        <v>81</v>
      </c>
    </row>
    <row r="18" spans="1:18" ht="15" customHeight="1" x14ac:dyDescent="0.25">
      <c r="A18" s="72"/>
      <c r="B18" s="72" t="s">
        <v>82</v>
      </c>
      <c r="C18" s="87">
        <f>C17/C16*100</f>
        <v>0.10183381873591141</v>
      </c>
      <c r="D18" s="87">
        <f t="shared" ref="D18:O18" si="2">D17/D16*100</f>
        <v>0.71276344521152213</v>
      </c>
      <c r="E18" s="159">
        <f t="shared" si="2"/>
        <v>0.21026964088823105</v>
      </c>
      <c r="F18" s="149">
        <f t="shared" si="2"/>
        <v>6.3412272875730757E-2</v>
      </c>
      <c r="G18" s="87">
        <f t="shared" si="2"/>
        <v>0.17941515736348848</v>
      </c>
      <c r="H18" s="87">
        <f t="shared" si="2"/>
        <v>0.67406414956319538</v>
      </c>
      <c r="I18" s="87">
        <f t="shared" si="2"/>
        <v>0.75360196764855403</v>
      </c>
      <c r="J18" s="87">
        <f t="shared" si="2"/>
        <v>0.18026492266915339</v>
      </c>
      <c r="K18" s="87">
        <f t="shared" si="2"/>
        <v>0.58008190969986129</v>
      </c>
      <c r="L18" s="87">
        <f t="shared" si="2"/>
        <v>0.16443107116371802</v>
      </c>
      <c r="M18" s="87">
        <f t="shared" si="2"/>
        <v>0.67229570486774837</v>
      </c>
      <c r="N18" s="87">
        <f t="shared" si="2"/>
        <v>0.16283833973912218</v>
      </c>
      <c r="O18" s="87">
        <f t="shared" si="2"/>
        <v>0.24551756359247773</v>
      </c>
      <c r="P18" s="87">
        <f>P17/P16*100</f>
        <v>1.4591300116582728</v>
      </c>
      <c r="Q18" s="88">
        <f>Q17/Q16*100</f>
        <v>2.2187282160634427</v>
      </c>
      <c r="R18" s="69" t="s">
        <v>83</v>
      </c>
    </row>
    <row r="19" spans="1:18" x14ac:dyDescent="0.25">
      <c r="A19" s="72"/>
      <c r="B19" s="72"/>
      <c r="C19" s="81">
        <f>C16-$Q$15</f>
        <v>-0.62428333333333441</v>
      </c>
      <c r="D19" s="81">
        <f t="shared" ref="D19:P19" si="3">D16-$Q$15</f>
        <v>-0.83621666666666883</v>
      </c>
      <c r="E19" s="160">
        <f t="shared" si="3"/>
        <v>-0.7788166666666676</v>
      </c>
      <c r="F19" s="81">
        <f t="shared" si="3"/>
        <v>0.16428333333333356</v>
      </c>
      <c r="G19" s="81">
        <f t="shared" si="3"/>
        <v>9.0450000000000585E-2</v>
      </c>
      <c r="H19" s="81">
        <f t="shared" si="3"/>
        <v>8.6016666666662189E-2</v>
      </c>
      <c r="I19" s="81">
        <f t="shared" si="3"/>
        <v>6.5849999999997522E-2</v>
      </c>
      <c r="J19" s="81">
        <f t="shared" si="3"/>
        <v>0.1367833333333337</v>
      </c>
      <c r="K19" s="81">
        <f t="shared" si="3"/>
        <v>-0.4025833333333324</v>
      </c>
      <c r="L19" s="81">
        <f t="shared" si="3"/>
        <v>-0.4641833333333345</v>
      </c>
      <c r="M19" s="81">
        <f t="shared" si="3"/>
        <v>-0.23231666666666584</v>
      </c>
      <c r="N19" s="81">
        <f t="shared" si="3"/>
        <v>-6.5850000000001074E-2</v>
      </c>
      <c r="O19" s="81">
        <f t="shared" si="3"/>
        <v>6.8583333333332774E-2</v>
      </c>
      <c r="P19" s="81">
        <f t="shared" si="3"/>
        <v>0.44778333333333364</v>
      </c>
    </row>
    <row r="20" spans="1:18" x14ac:dyDescent="0.25">
      <c r="A20" s="72"/>
      <c r="B20" s="72"/>
      <c r="C20" s="72"/>
      <c r="D20" s="72"/>
      <c r="E20" s="154"/>
      <c r="F20" s="72"/>
      <c r="G20" s="133"/>
      <c r="H20" s="122"/>
      <c r="I20" s="122"/>
      <c r="J20" s="72"/>
      <c r="K20" s="72"/>
      <c r="L20" s="122"/>
      <c r="M20" s="72"/>
      <c r="N20" s="72"/>
      <c r="O20" s="72"/>
      <c r="P20" s="72"/>
    </row>
    <row r="21" spans="1:18" ht="15" customHeight="1" x14ac:dyDescent="0.25">
      <c r="A21" s="72"/>
      <c r="B21" s="89" t="s">
        <v>88</v>
      </c>
      <c r="C21" s="72"/>
      <c r="D21" s="72"/>
      <c r="E21" s="154"/>
      <c r="F21" s="150">
        <v>293</v>
      </c>
      <c r="G21" s="106">
        <v>295</v>
      </c>
      <c r="H21" s="106">
        <v>296</v>
      </c>
      <c r="I21" s="106">
        <v>297</v>
      </c>
      <c r="J21" s="72"/>
      <c r="K21" s="72"/>
      <c r="L21" s="106">
        <v>300</v>
      </c>
      <c r="M21" s="72"/>
      <c r="N21" s="72"/>
      <c r="O21" s="106">
        <v>303</v>
      </c>
      <c r="P21" s="72"/>
    </row>
    <row r="22" spans="1:18" ht="15" customHeight="1" x14ac:dyDescent="0.25">
      <c r="A22" s="72"/>
      <c r="B22" s="72"/>
      <c r="C22" s="72"/>
      <c r="D22" s="72"/>
      <c r="E22" s="154"/>
      <c r="F22" s="134">
        <v>23.539300000000001</v>
      </c>
      <c r="G22" s="123">
        <v>21.959299999999999</v>
      </c>
      <c r="H22" s="123">
        <v>20.148199999999999</v>
      </c>
      <c r="I22" s="123">
        <v>20.822399999999998</v>
      </c>
      <c r="J22" s="72"/>
      <c r="K22" s="72"/>
      <c r="L22" s="123">
        <v>21.094200000000001</v>
      </c>
      <c r="M22" s="72"/>
      <c r="N22" s="72"/>
      <c r="O22" s="89">
        <v>20.654900000000001</v>
      </c>
      <c r="P22" s="72"/>
    </row>
    <row r="23" spans="1:18" x14ac:dyDescent="0.25">
      <c r="A23" s="72"/>
      <c r="B23" s="72"/>
      <c r="C23" s="72"/>
      <c r="D23" s="72"/>
      <c r="E23" s="154"/>
      <c r="F23" s="123">
        <v>23.5991</v>
      </c>
      <c r="G23" s="123">
        <v>21.803000000000001</v>
      </c>
      <c r="H23" s="123">
        <v>20.070599999999999</v>
      </c>
      <c r="I23" s="123">
        <v>20.769500000000001</v>
      </c>
      <c r="J23" s="72"/>
      <c r="K23" s="72"/>
      <c r="L23" s="123">
        <v>20.9773</v>
      </c>
      <c r="M23" s="72"/>
      <c r="N23" s="72"/>
      <c r="O23" s="89">
        <v>20.654599999999999</v>
      </c>
      <c r="P23" s="72"/>
    </row>
    <row r="24" spans="1:18" ht="15" customHeight="1" x14ac:dyDescent="0.25">
      <c r="A24" s="72"/>
      <c r="B24" s="72"/>
      <c r="C24" s="72"/>
      <c r="D24" s="72"/>
      <c r="E24" s="154"/>
      <c r="F24" s="135">
        <v>23.6327</v>
      </c>
      <c r="G24" s="123">
        <v>21.815300000000001</v>
      </c>
      <c r="H24" s="123">
        <v>20.050799999999999</v>
      </c>
      <c r="I24" s="123">
        <v>20.779599999999999</v>
      </c>
      <c r="J24" s="72"/>
      <c r="K24" s="72"/>
      <c r="L24" s="123">
        <v>20.7258</v>
      </c>
      <c r="M24" s="72"/>
      <c r="N24" s="72"/>
      <c r="O24" s="89">
        <v>20.611499999999999</v>
      </c>
      <c r="P24" s="72"/>
      <c r="Q24" s="81">
        <f>MEDIAN(C25:P25)</f>
        <v>20.861466666666665</v>
      </c>
      <c r="R24" s="70" t="s">
        <v>77</v>
      </c>
    </row>
    <row r="25" spans="1:18" x14ac:dyDescent="0.25">
      <c r="A25" s="72"/>
      <c r="B25" s="82" t="s">
        <v>78</v>
      </c>
      <c r="C25" s="72"/>
      <c r="D25" s="72"/>
      <c r="E25" s="154"/>
      <c r="F25" s="148">
        <f>AVERAGE(F22:F24)</f>
        <v>23.590366666666668</v>
      </c>
      <c r="G25" s="83">
        <f t="shared" ref="G25:I25" si="4">AVERAGE(G22:G24)</f>
        <v>21.859199999999998</v>
      </c>
      <c r="H25" s="83">
        <f t="shared" si="4"/>
        <v>20.089866666666666</v>
      </c>
      <c r="I25" s="84">
        <f t="shared" si="4"/>
        <v>20.790499999999998</v>
      </c>
      <c r="J25" s="72"/>
      <c r="K25" s="72"/>
      <c r="L25" s="84">
        <f>AVERAGE(L22:L24)</f>
        <v>20.932433333333332</v>
      </c>
      <c r="M25" s="72"/>
      <c r="N25" s="72"/>
      <c r="O25" s="84">
        <f>AVERAGE(O22:O24)</f>
        <v>20.640333333333334</v>
      </c>
      <c r="P25" s="72"/>
      <c r="Q25" s="84">
        <f>AVERAGE(C25:P25)</f>
        <v>21.317116666666667</v>
      </c>
      <c r="R25" s="69" t="s">
        <v>79</v>
      </c>
    </row>
    <row r="26" spans="1:18" x14ac:dyDescent="0.25">
      <c r="A26" s="72"/>
      <c r="B26" s="72" t="s">
        <v>80</v>
      </c>
      <c r="C26" s="72"/>
      <c r="D26" s="72"/>
      <c r="E26" s="154"/>
      <c r="F26" s="126">
        <f>STDEV(F22:F24)</f>
        <v>4.7308491133551123E-2</v>
      </c>
      <c r="G26" s="85">
        <f t="shared" ref="G26:I26" si="5">STDEV(G22:G24)</f>
        <v>8.6907019279226352E-2</v>
      </c>
      <c r="H26" s="85">
        <f t="shared" si="5"/>
        <v>5.1479057230424827E-2</v>
      </c>
      <c r="I26" s="86">
        <f t="shared" si="5"/>
        <v>2.8083981199252084E-2</v>
      </c>
      <c r="J26" s="72"/>
      <c r="K26" s="72"/>
      <c r="L26" s="86">
        <f>STDEV(L22:L24)</f>
        <v>0.18825356127662904</v>
      </c>
      <c r="M26" s="72"/>
      <c r="N26" s="72"/>
      <c r="O26" s="86">
        <f>STDEV(O22:O24)</f>
        <v>2.4970849671834293E-2</v>
      </c>
      <c r="P26" s="72"/>
      <c r="Q26" s="86">
        <f>STDEV(C25:P25)</f>
        <v>1.2530765759610318</v>
      </c>
      <c r="R26" s="69" t="s">
        <v>81</v>
      </c>
    </row>
    <row r="27" spans="1:18" ht="15" customHeight="1" x14ac:dyDescent="0.25">
      <c r="A27" s="72"/>
      <c r="B27" s="72" t="s">
        <v>82</v>
      </c>
      <c r="C27" s="72"/>
      <c r="D27" s="72"/>
      <c r="E27" s="154"/>
      <c r="F27" s="149">
        <f>F26/F25*100</f>
        <v>0.20054156767473358</v>
      </c>
      <c r="G27" s="87">
        <f t="shared" ref="G27:I27" si="6">G26/G25*100</f>
        <v>0.39757639474100775</v>
      </c>
      <c r="H27" s="87">
        <f t="shared" si="6"/>
        <v>0.25624389690868116</v>
      </c>
      <c r="I27" s="132">
        <f t="shared" si="6"/>
        <v>0.13508083595513376</v>
      </c>
      <c r="J27" s="72"/>
      <c r="K27" s="72"/>
      <c r="L27" s="132">
        <f>L26/L25*100</f>
        <v>0.89933911781221032</v>
      </c>
      <c r="M27" s="72"/>
      <c r="N27" s="72"/>
      <c r="O27" s="132">
        <f>O26/O25*100</f>
        <v>0.12098084497263106</v>
      </c>
      <c r="P27" s="72"/>
      <c r="Q27" s="88">
        <f>Q26/Q25*100</f>
        <v>5.8782648495819014</v>
      </c>
      <c r="R27" s="69" t="s">
        <v>83</v>
      </c>
    </row>
    <row r="28" spans="1:18" x14ac:dyDescent="0.25">
      <c r="A28" s="72"/>
      <c r="C28" s="72"/>
      <c r="D28" s="72"/>
      <c r="E28" s="154"/>
      <c r="F28" s="81">
        <f>F25-$Q$24</f>
        <v>2.728900000000003</v>
      </c>
      <c r="G28" s="81">
        <f t="shared" ref="G28:I28" si="7">G25-$Q$24</f>
        <v>0.99773333333333269</v>
      </c>
      <c r="H28" s="81">
        <f t="shared" si="7"/>
        <v>-0.7715999999999994</v>
      </c>
      <c r="I28" s="81">
        <f t="shared" si="7"/>
        <v>-7.0966666666667066E-2</v>
      </c>
      <c r="J28" s="122"/>
      <c r="K28" s="122"/>
      <c r="L28" s="81">
        <f>L25-$Q$24</f>
        <v>7.0966666666667066E-2</v>
      </c>
      <c r="M28" s="122"/>
      <c r="N28" s="72"/>
      <c r="O28" s="81">
        <f>O25-$Q$24</f>
        <v>-0.22113333333333074</v>
      </c>
      <c r="P28" s="72"/>
    </row>
    <row r="29" spans="1:18" x14ac:dyDescent="0.25">
      <c r="A29" s="72"/>
      <c r="B29" s="91" t="s">
        <v>89</v>
      </c>
      <c r="C29" s="106">
        <v>290</v>
      </c>
      <c r="D29" s="106">
        <v>291</v>
      </c>
      <c r="E29" s="161">
        <v>292</v>
      </c>
      <c r="F29" s="150">
        <v>293</v>
      </c>
      <c r="G29" s="106">
        <v>295</v>
      </c>
      <c r="H29" s="72"/>
      <c r="I29" s="72"/>
      <c r="J29" s="106">
        <v>298</v>
      </c>
      <c r="K29" s="72"/>
      <c r="L29" s="72"/>
      <c r="M29" s="106">
        <v>301</v>
      </c>
      <c r="N29" s="72"/>
      <c r="O29" s="72"/>
      <c r="P29" s="72"/>
    </row>
    <row r="30" spans="1:18" x14ac:dyDescent="0.25">
      <c r="A30" s="72"/>
      <c r="B30" s="72"/>
      <c r="C30" s="91">
        <v>30.6051</v>
      </c>
      <c r="D30" s="91">
        <v>22.285599999999999</v>
      </c>
      <c r="E30" s="162">
        <v>22.268799999999999</v>
      </c>
      <c r="F30" s="136">
        <v>30.299499999999998</v>
      </c>
      <c r="G30" s="124">
        <v>30.650500000000001</v>
      </c>
      <c r="H30" s="72"/>
      <c r="I30" s="72"/>
      <c r="J30" s="124">
        <v>22.963200000000001</v>
      </c>
      <c r="K30" s="72"/>
      <c r="L30" s="72"/>
      <c r="M30" s="124">
        <v>21.622199999999999</v>
      </c>
      <c r="N30" s="72"/>
      <c r="O30" s="72"/>
      <c r="P30" s="72"/>
    </row>
    <row r="31" spans="1:18" x14ac:dyDescent="0.25">
      <c r="A31" s="72"/>
      <c r="B31" s="72"/>
      <c r="C31" s="91">
        <v>30.444400000000002</v>
      </c>
      <c r="D31" s="91">
        <v>22.198699999999999</v>
      </c>
      <c r="E31" s="162">
        <v>22.003399999999999</v>
      </c>
      <c r="F31" s="124">
        <v>30.011500000000002</v>
      </c>
      <c r="G31" s="124">
        <v>30.241700000000002</v>
      </c>
      <c r="H31" s="72"/>
      <c r="I31" s="72"/>
      <c r="J31" s="124">
        <v>23.007000000000001</v>
      </c>
      <c r="K31" s="72"/>
      <c r="L31" s="72"/>
      <c r="M31" s="124">
        <v>21.421399999999998</v>
      </c>
      <c r="N31" s="72"/>
      <c r="O31" s="72"/>
      <c r="P31" s="72"/>
    </row>
    <row r="32" spans="1:18" x14ac:dyDescent="0.25">
      <c r="A32" s="72"/>
      <c r="B32" s="72"/>
      <c r="C32" s="91">
        <v>30.3291</v>
      </c>
      <c r="D32" s="91">
        <v>22.054300000000001</v>
      </c>
      <c r="E32" s="162">
        <v>21.8565</v>
      </c>
      <c r="F32" s="137">
        <v>30.258099999999999</v>
      </c>
      <c r="G32" s="124">
        <v>30.632200000000001</v>
      </c>
      <c r="H32" s="72"/>
      <c r="I32" s="72"/>
      <c r="J32" s="124">
        <v>23.0991</v>
      </c>
      <c r="K32" s="72"/>
      <c r="L32" s="72"/>
      <c r="M32" s="124">
        <v>21.622499999999999</v>
      </c>
      <c r="N32" s="72"/>
      <c r="O32" s="72"/>
      <c r="P32" s="72"/>
      <c r="Q32" s="81">
        <f>MEDIAN(C33:P33)</f>
        <v>23.023099999999999</v>
      </c>
      <c r="R32" s="70" t="s">
        <v>77</v>
      </c>
    </row>
    <row r="33" spans="1:26" x14ac:dyDescent="0.25">
      <c r="A33" s="72"/>
      <c r="B33" s="82" t="s">
        <v>78</v>
      </c>
      <c r="C33" s="83">
        <f>AVERAGE(C30:C32)</f>
        <v>30.459533333333336</v>
      </c>
      <c r="D33" s="83">
        <f t="shared" ref="D33:G33" si="8">AVERAGE(D30:D32)</f>
        <v>22.179533333333335</v>
      </c>
      <c r="E33" s="157">
        <f t="shared" si="8"/>
        <v>22.042899999999999</v>
      </c>
      <c r="F33" s="148">
        <f t="shared" si="8"/>
        <v>30.189699999999998</v>
      </c>
      <c r="G33" s="84">
        <f t="shared" si="8"/>
        <v>30.508133333333333</v>
      </c>
      <c r="H33" s="72"/>
      <c r="I33" s="72"/>
      <c r="J33" s="84">
        <f t="shared" ref="J33" si="9">AVERAGE(J30:J32)</f>
        <v>23.023099999999999</v>
      </c>
      <c r="K33" s="72"/>
      <c r="L33" s="72"/>
      <c r="M33" s="84">
        <f t="shared" ref="M33" si="10">AVERAGE(M30:M32)</f>
        <v>21.555366666666668</v>
      </c>
      <c r="N33" s="72"/>
      <c r="O33" s="72"/>
      <c r="P33" s="72"/>
      <c r="Q33" s="84">
        <f>AVERAGE(C33:P33)</f>
        <v>25.708323809523808</v>
      </c>
      <c r="R33" s="69" t="s">
        <v>79</v>
      </c>
    </row>
    <row r="34" spans="1:26" x14ac:dyDescent="0.25">
      <c r="A34" s="72"/>
      <c r="B34" s="72" t="s">
        <v>80</v>
      </c>
      <c r="C34" s="85">
        <f>STDEV(C30:C32)</f>
        <v>0.13862093396501587</v>
      </c>
      <c r="D34" s="85">
        <f t="shared" ref="D34:G34" si="11">STDEV(D30:D32)</f>
        <v>0.11683511173158953</v>
      </c>
      <c r="E34" s="158">
        <f t="shared" si="11"/>
        <v>0.20896892113421955</v>
      </c>
      <c r="F34" s="126">
        <f t="shared" si="11"/>
        <v>0.15570780327266662</v>
      </c>
      <c r="G34" s="86">
        <f t="shared" si="11"/>
        <v>0.23091938708851012</v>
      </c>
      <c r="H34" s="72"/>
      <c r="I34" s="72"/>
      <c r="J34" s="86">
        <f t="shared" ref="J34" si="12">STDEV(J30:J32)</f>
        <v>6.9365769656221238E-2</v>
      </c>
      <c r="K34" s="72"/>
      <c r="L34" s="72"/>
      <c r="M34" s="86">
        <f t="shared" ref="M34" si="13">STDEV(M30:M32)</f>
        <v>0.11601863356087858</v>
      </c>
      <c r="N34" s="72"/>
      <c r="O34" s="72"/>
      <c r="P34" s="72"/>
      <c r="Q34" s="86">
        <f>STDEV(C33:P33)</f>
        <v>4.3977280086895911</v>
      </c>
      <c r="R34" s="69" t="s">
        <v>81</v>
      </c>
      <c r="T34" s="146"/>
      <c r="U34" s="146"/>
      <c r="V34" s="146"/>
      <c r="W34" s="146"/>
      <c r="X34" s="146"/>
      <c r="Y34" s="146"/>
      <c r="Z34" s="146"/>
    </row>
    <row r="35" spans="1:26" x14ac:dyDescent="0.25">
      <c r="A35" s="72"/>
      <c r="B35" s="72" t="s">
        <v>82</v>
      </c>
      <c r="C35" s="87">
        <f>C34/C33*100</f>
        <v>0.45509867944469229</v>
      </c>
      <c r="D35" s="87">
        <f t="shared" ref="D35:G35" si="14">D34/D33*100</f>
        <v>0.52676992782350185</v>
      </c>
      <c r="E35" s="159">
        <f t="shared" si="14"/>
        <v>0.94801011270848923</v>
      </c>
      <c r="F35" s="149">
        <f t="shared" si="14"/>
        <v>0.51576465904817415</v>
      </c>
      <c r="G35" s="132">
        <f t="shared" si="14"/>
        <v>0.75691090164538677</v>
      </c>
      <c r="H35" s="72"/>
      <c r="I35" s="72"/>
      <c r="J35" s="132">
        <f t="shared" ref="J35" si="15">J34/J33*100</f>
        <v>0.30128770520139009</v>
      </c>
      <c r="K35" s="72"/>
      <c r="L35" s="72"/>
      <c r="M35" s="132">
        <f t="shared" ref="M35" si="16">M34/M33*100</f>
        <v>0.53823549074806698</v>
      </c>
      <c r="N35" s="72"/>
      <c r="O35" s="72"/>
      <c r="P35" s="72"/>
      <c r="Q35" s="88">
        <f>Q34/Q33*100</f>
        <v>17.106241703165516</v>
      </c>
      <c r="R35" s="69" t="s">
        <v>83</v>
      </c>
      <c r="T35" s="146"/>
      <c r="U35" s="146"/>
      <c r="V35" s="146"/>
      <c r="W35" s="146"/>
      <c r="X35" s="146"/>
      <c r="Y35" s="146"/>
      <c r="Z35" s="146"/>
    </row>
    <row r="36" spans="1:26" x14ac:dyDescent="0.25">
      <c r="A36" s="72"/>
      <c r="C36" s="81">
        <f>C33-$Q$32</f>
        <v>7.436433333333337</v>
      </c>
      <c r="D36" s="81">
        <f>D33-$Q$32</f>
        <v>-0.84356666666666413</v>
      </c>
      <c r="E36" s="160">
        <f>E33-$Q$32</f>
        <v>-0.98019999999999996</v>
      </c>
      <c r="F36" s="81">
        <f>F33-$Q$32</f>
        <v>7.166599999999999</v>
      </c>
      <c r="G36" s="81">
        <f>G33-$Q$32</f>
        <v>7.4850333333333339</v>
      </c>
      <c r="H36" s="72"/>
      <c r="I36" s="72"/>
      <c r="J36" s="81">
        <f>J33-$Q$32</f>
        <v>0</v>
      </c>
      <c r="K36" s="122"/>
      <c r="L36" s="72"/>
      <c r="M36" s="81">
        <f>M33-$Q$32</f>
        <v>-1.4677333333333316</v>
      </c>
      <c r="N36" s="72"/>
      <c r="O36" s="72"/>
      <c r="P36" s="72"/>
      <c r="T36" s="146"/>
      <c r="U36" s="146"/>
      <c r="V36" s="146"/>
      <c r="W36" s="146"/>
      <c r="X36" s="146"/>
      <c r="Y36" s="146"/>
      <c r="Z36" s="146"/>
    </row>
    <row r="37" spans="1:26" x14ac:dyDescent="0.25">
      <c r="A37" s="72"/>
      <c r="B37" s="92" t="s">
        <v>90</v>
      </c>
      <c r="C37" s="72"/>
      <c r="D37" s="72"/>
      <c r="E37" s="154"/>
      <c r="F37" s="150">
        <v>293</v>
      </c>
      <c r="G37" s="106">
        <v>295</v>
      </c>
      <c r="H37" s="72"/>
      <c r="I37" s="72"/>
      <c r="J37" s="72"/>
      <c r="K37" s="106">
        <v>299</v>
      </c>
      <c r="L37" s="72"/>
      <c r="M37" s="90"/>
      <c r="N37" s="106">
        <v>302</v>
      </c>
      <c r="O37" s="72"/>
      <c r="P37" s="106">
        <v>304</v>
      </c>
      <c r="T37" s="146"/>
      <c r="U37" s="146"/>
      <c r="V37" s="146"/>
      <c r="W37" s="146"/>
      <c r="X37" s="146"/>
      <c r="Y37" s="146"/>
      <c r="Z37" s="146"/>
    </row>
    <row r="38" spans="1:26" x14ac:dyDescent="0.25">
      <c r="A38" s="72"/>
      <c r="B38" s="72"/>
      <c r="C38" s="72"/>
      <c r="D38" s="72"/>
      <c r="E38" s="154"/>
      <c r="F38" s="138">
        <v>29.527000000000001</v>
      </c>
      <c r="G38" s="125">
        <v>28.4499</v>
      </c>
      <c r="H38" s="72"/>
      <c r="I38" s="72"/>
      <c r="J38" s="72"/>
      <c r="K38" s="125">
        <v>18.4968</v>
      </c>
      <c r="L38" s="72"/>
      <c r="M38" s="90"/>
      <c r="N38" s="92">
        <v>19.4344</v>
      </c>
      <c r="O38" s="72"/>
      <c r="P38" s="92">
        <v>20.3278</v>
      </c>
      <c r="T38" s="146"/>
      <c r="U38" s="146"/>
      <c r="V38" s="146"/>
      <c r="W38" s="146"/>
      <c r="X38" s="146"/>
      <c r="Y38" s="146"/>
      <c r="Z38" s="146"/>
    </row>
    <row r="39" spans="1:26" x14ac:dyDescent="0.25">
      <c r="A39" s="72"/>
      <c r="B39" s="72"/>
      <c r="C39" s="72"/>
      <c r="D39" s="72"/>
      <c r="E39" s="154"/>
      <c r="F39" s="125">
        <v>29.985199999999999</v>
      </c>
      <c r="G39" s="125">
        <v>28.578800000000001</v>
      </c>
      <c r="H39" s="72"/>
      <c r="I39" s="72"/>
      <c r="J39" s="72"/>
      <c r="K39" s="125">
        <v>18.5258</v>
      </c>
      <c r="L39" s="72"/>
      <c r="M39" s="90"/>
      <c r="N39" s="92">
        <v>19.569199999999999</v>
      </c>
      <c r="O39" s="72"/>
      <c r="P39" s="92">
        <v>20.3767</v>
      </c>
      <c r="T39" s="146"/>
      <c r="U39" s="146"/>
      <c r="V39" s="146"/>
      <c r="W39" s="146"/>
      <c r="X39" s="146"/>
      <c r="Y39" s="146"/>
      <c r="Z39" s="146"/>
    </row>
    <row r="40" spans="1:26" x14ac:dyDescent="0.25">
      <c r="A40" s="72"/>
      <c r="B40" s="72"/>
      <c r="C40" s="72"/>
      <c r="D40" s="72"/>
      <c r="E40" s="154"/>
      <c r="F40" s="139">
        <v>29.948699999999999</v>
      </c>
      <c r="G40" s="125">
        <v>29.144200000000001</v>
      </c>
      <c r="H40" s="72"/>
      <c r="I40" s="72"/>
      <c r="J40" s="72"/>
      <c r="K40" s="125">
        <v>18.615400000000001</v>
      </c>
      <c r="L40" s="72"/>
      <c r="M40" s="90"/>
      <c r="N40" s="92">
        <v>19.613199999999999</v>
      </c>
      <c r="O40" s="72"/>
      <c r="P40" s="92">
        <v>20.485399999999998</v>
      </c>
      <c r="Q40" s="81">
        <f>MEDIAN(C41:P41)</f>
        <v>20.39663333333333</v>
      </c>
      <c r="R40" s="70" t="s">
        <v>77</v>
      </c>
      <c r="T40" s="146"/>
      <c r="U40" s="146"/>
      <c r="V40" s="146"/>
      <c r="W40" s="146"/>
      <c r="X40" s="146"/>
      <c r="Y40" s="146"/>
      <c r="Z40" s="146"/>
    </row>
    <row r="41" spans="1:26" x14ac:dyDescent="0.25">
      <c r="A41" s="72"/>
      <c r="B41" s="82" t="s">
        <v>78</v>
      </c>
      <c r="C41" s="72"/>
      <c r="D41" s="72"/>
      <c r="E41" s="154"/>
      <c r="F41" s="148">
        <f>AVERAGE(F38:F40)</f>
        <v>29.8203</v>
      </c>
      <c r="G41" s="84">
        <f>AVERAGE(G38:G40)</f>
        <v>28.724299999999999</v>
      </c>
      <c r="H41" s="72"/>
      <c r="I41" s="72"/>
      <c r="J41" s="72"/>
      <c r="K41" s="84">
        <f>AVERAGE(K38:K40)</f>
        <v>18.545999999999999</v>
      </c>
      <c r="L41" s="72"/>
      <c r="M41" s="90"/>
      <c r="N41" s="84">
        <f>AVERAGE(N38:N40)</f>
        <v>19.538933333333333</v>
      </c>
      <c r="O41" s="72"/>
      <c r="P41" s="83">
        <f>AVERAGE(P38:P40)</f>
        <v>20.39663333333333</v>
      </c>
      <c r="Q41" s="84">
        <f>AVERAGE(C41:P41)</f>
        <v>23.405233333333332</v>
      </c>
      <c r="R41" s="69" t="s">
        <v>79</v>
      </c>
      <c r="T41" s="146"/>
      <c r="U41" s="146"/>
      <c r="V41" s="146"/>
      <c r="W41" s="146"/>
      <c r="X41" s="146"/>
      <c r="Y41" s="146"/>
      <c r="Z41" s="146"/>
    </row>
    <row r="42" spans="1:26" x14ac:dyDescent="0.25">
      <c r="A42" s="72"/>
      <c r="B42" s="72" t="s">
        <v>80</v>
      </c>
      <c r="C42" s="72"/>
      <c r="D42" s="72"/>
      <c r="E42" s="154"/>
      <c r="F42" s="126">
        <f>STDEV(F38:F40)</f>
        <v>0.25466002827298861</v>
      </c>
      <c r="G42" s="86">
        <f>STDEV(G38:G40)</f>
        <v>0.36931126438277045</v>
      </c>
      <c r="H42" s="72"/>
      <c r="I42" s="72"/>
      <c r="J42" s="72"/>
      <c r="K42" s="86">
        <f>STDEV(K38:K40)</f>
        <v>6.1826531521669968E-2</v>
      </c>
      <c r="L42" s="72"/>
      <c r="M42" s="90"/>
      <c r="N42" s="86">
        <f>STDEV(N38:N40)</f>
        <v>9.3163369053148842E-2</v>
      </c>
      <c r="O42" s="72"/>
      <c r="P42" s="85">
        <f>STDEV(P38:P40)</f>
        <v>8.0668725869033148E-2</v>
      </c>
      <c r="Q42" s="86">
        <f>STDEV(C41:P41)</f>
        <v>5.4096591570079617</v>
      </c>
      <c r="R42" s="69" t="s">
        <v>81</v>
      </c>
    </row>
    <row r="43" spans="1:26" x14ac:dyDescent="0.25">
      <c r="A43" s="72"/>
      <c r="B43" s="72" t="s">
        <v>82</v>
      </c>
      <c r="C43" s="72"/>
      <c r="D43" s="72"/>
      <c r="E43" s="154"/>
      <c r="F43" s="149">
        <f>F42/F41*100</f>
        <v>0.85398211377145306</v>
      </c>
      <c r="G43" s="132">
        <f>G42/G41*100</f>
        <v>1.2857102327394243</v>
      </c>
      <c r="H43" s="72"/>
      <c r="I43" s="72"/>
      <c r="J43" s="72"/>
      <c r="K43" s="132">
        <f>K42/K41*100</f>
        <v>0.33336855128690807</v>
      </c>
      <c r="L43" s="72"/>
      <c r="M43" s="90"/>
      <c r="N43" s="132">
        <f>N42/N41*100</f>
        <v>0.47680887929645854</v>
      </c>
      <c r="O43" s="72"/>
      <c r="P43" s="87">
        <f>P42/P41*100</f>
        <v>0.39550020118859402</v>
      </c>
      <c r="Q43" s="88">
        <f>Q42/Q41*100</f>
        <v>23.113032371711579</v>
      </c>
      <c r="R43" s="69" t="s">
        <v>83</v>
      </c>
    </row>
    <row r="44" spans="1:26" x14ac:dyDescent="0.25">
      <c r="A44" s="72"/>
      <c r="B44" s="72"/>
      <c r="C44" s="72"/>
      <c r="D44" s="72"/>
      <c r="E44" s="154"/>
      <c r="F44" s="81">
        <f>F41-$Q$40</f>
        <v>9.4236666666666693</v>
      </c>
      <c r="G44" s="81">
        <f>G41-$Q$40</f>
        <v>8.3276666666666692</v>
      </c>
      <c r="H44" s="126"/>
      <c r="I44" s="126"/>
      <c r="J44" s="126"/>
      <c r="K44" s="81">
        <f>K41-$Q$40</f>
        <v>-1.8506333333333309</v>
      </c>
      <c r="L44" s="126"/>
      <c r="M44" s="126"/>
      <c r="N44" s="81">
        <f>N41-$Q$40</f>
        <v>-0.85769999999999769</v>
      </c>
      <c r="O44" s="72"/>
      <c r="P44" s="81">
        <f>P41-$Q$40</f>
        <v>0</v>
      </c>
    </row>
    <row r="45" spans="1:26" ht="15.75" thickBot="1" x14ac:dyDescent="0.3">
      <c r="A45" s="167"/>
      <c r="B45" s="167"/>
      <c r="C45" s="167"/>
      <c r="D45" s="167"/>
      <c r="E45" s="168"/>
      <c r="F45" s="169"/>
      <c r="G45" s="169"/>
      <c r="H45" s="169"/>
      <c r="I45" s="169"/>
      <c r="J45" s="169"/>
      <c r="K45" s="169"/>
      <c r="L45" s="169"/>
      <c r="M45" s="169"/>
      <c r="N45" s="169"/>
      <c r="O45" s="167"/>
      <c r="P45" s="169"/>
      <c r="Q45" s="170"/>
      <c r="R45" s="170"/>
      <c r="S45" s="170"/>
    </row>
    <row r="46" spans="1:26" ht="15.75" thickTop="1" x14ac:dyDescent="0.25">
      <c r="A46" s="72"/>
      <c r="B46" s="93"/>
      <c r="C46" s="72">
        <v>290</v>
      </c>
      <c r="D46" s="72">
        <v>291</v>
      </c>
      <c r="E46" s="154">
        <v>292</v>
      </c>
      <c r="F46" s="72">
        <v>293</v>
      </c>
      <c r="G46" s="72">
        <v>295</v>
      </c>
      <c r="H46" s="72">
        <v>296</v>
      </c>
      <c r="I46" s="72">
        <v>297</v>
      </c>
      <c r="J46" s="72">
        <v>298</v>
      </c>
      <c r="K46" s="72">
        <v>299</v>
      </c>
      <c r="L46" s="72">
        <v>300</v>
      </c>
      <c r="M46" s="72">
        <v>301</v>
      </c>
      <c r="N46" s="72">
        <v>302</v>
      </c>
      <c r="O46" s="72">
        <v>303</v>
      </c>
      <c r="P46" s="72">
        <v>304</v>
      </c>
    </row>
    <row r="47" spans="1:26" ht="30" x14ac:dyDescent="0.25">
      <c r="A47" s="72"/>
      <c r="C47" s="128" t="s">
        <v>51</v>
      </c>
      <c r="D47" s="128" t="s">
        <v>54</v>
      </c>
      <c r="E47" s="155" t="s">
        <v>55</v>
      </c>
      <c r="F47" s="147" t="s">
        <v>51</v>
      </c>
      <c r="G47" s="130" t="s">
        <v>58</v>
      </c>
      <c r="H47" s="130" t="s">
        <v>59</v>
      </c>
      <c r="I47" s="130" t="s">
        <v>60</v>
      </c>
      <c r="J47" s="130" t="s">
        <v>61</v>
      </c>
      <c r="K47" s="130" t="s">
        <v>62</v>
      </c>
      <c r="L47" s="130" t="s">
        <v>63</v>
      </c>
      <c r="M47" s="130" t="s">
        <v>64</v>
      </c>
      <c r="N47" s="130" t="s">
        <v>65</v>
      </c>
      <c r="O47" s="131" t="s">
        <v>66</v>
      </c>
      <c r="P47" s="131" t="s">
        <v>67</v>
      </c>
    </row>
    <row r="48" spans="1:26" x14ac:dyDescent="0.25">
      <c r="A48" s="72"/>
      <c r="B48" s="142" t="s">
        <v>88</v>
      </c>
      <c r="D48" s="94"/>
      <c r="E48" s="163"/>
      <c r="F48" s="151">
        <f>($C$5^F16)/($C$6^F25)*1000000</f>
        <v>14339.850745242766</v>
      </c>
      <c r="G48" s="96">
        <f>($C$5^G16)/($C$6^G25)*1000000</f>
        <v>44569.511247595954</v>
      </c>
      <c r="H48" s="96">
        <f>($C$5^H16)/($C$6^H25)*1000000</f>
        <v>148823.49892829961</v>
      </c>
      <c r="I48" s="96">
        <f>($C$5^I16)/($C$6^I25)*1000000</f>
        <v>91003.742023983752</v>
      </c>
      <c r="J48" s="127"/>
      <c r="K48" s="127"/>
      <c r="L48" s="96">
        <f>($C$5^L16)/($C$6^L25)*1000000</f>
        <v>58290.486357387439</v>
      </c>
      <c r="M48" s="127"/>
      <c r="N48" s="127"/>
      <c r="O48" s="96">
        <f>($C$5^O16)/($C$6^O25)*1000000</f>
        <v>101015.72768134218</v>
      </c>
      <c r="P48" s="127"/>
    </row>
    <row r="49" spans="1:17" ht="15" customHeight="1" x14ac:dyDescent="0.25">
      <c r="A49" s="72"/>
      <c r="B49" s="95"/>
      <c r="D49" s="94"/>
      <c r="E49" s="163"/>
      <c r="F49" s="143"/>
      <c r="G49" s="127">
        <f>G48/$F$48</f>
        <v>3.1080875275066484</v>
      </c>
      <c r="H49" s="127">
        <f t="shared" ref="H49:O49" si="17">H48/$F$48</f>
        <v>10.378315756018011</v>
      </c>
      <c r="I49" s="127">
        <f t="shared" si="17"/>
        <v>6.3462126378249906</v>
      </c>
      <c r="J49" s="127"/>
      <c r="K49" s="127"/>
      <c r="L49" s="127">
        <f t="shared" si="17"/>
        <v>4.0649297815547527</v>
      </c>
      <c r="M49" s="127"/>
      <c r="N49" s="127"/>
      <c r="O49" s="127">
        <f t="shared" si="17"/>
        <v>7.0444057944504106</v>
      </c>
      <c r="P49" s="127"/>
      <c r="Q49" s="70" t="s">
        <v>85</v>
      </c>
    </row>
    <row r="50" spans="1:17" x14ac:dyDescent="0.25">
      <c r="A50" s="72"/>
      <c r="B50" s="93"/>
      <c r="D50" s="94"/>
      <c r="E50" s="163"/>
      <c r="F50" s="140"/>
      <c r="G50" s="99"/>
      <c r="H50" s="99"/>
      <c r="I50" s="99"/>
      <c r="J50" s="99"/>
      <c r="K50" s="127"/>
      <c r="L50" s="99"/>
      <c r="M50" s="99"/>
      <c r="N50" s="127"/>
      <c r="O50" s="99"/>
      <c r="P50" s="127"/>
    </row>
    <row r="51" spans="1:17" x14ac:dyDescent="0.25">
      <c r="A51" s="72"/>
      <c r="B51" s="91" t="s">
        <v>89</v>
      </c>
      <c r="C51" s="97">
        <f>($C$5^C16)/($C$8^C33)*1000000</f>
        <v>78.256607996035342</v>
      </c>
      <c r="D51" s="97">
        <f>($C$5^D16)/($C$8^D33)*1000000</f>
        <v>19471.063927111198</v>
      </c>
      <c r="E51" s="164">
        <f>($C$5^E16)/($C$8^E33)*1000000</f>
        <v>22198.060259739399</v>
      </c>
      <c r="F51" s="152">
        <f>($C$5^F16)/($C$8^F33)*1000000</f>
        <v>158.03458929431622</v>
      </c>
      <c r="G51" s="97">
        <f>($C$5^G16)/($C$8^G33)*1000000</f>
        <v>121.11569306932212</v>
      </c>
      <c r="H51" s="127"/>
      <c r="I51" s="127"/>
      <c r="J51" s="97">
        <f>($C$5^J16)/($C$8^J33)*1000000</f>
        <v>20748.183420881152</v>
      </c>
      <c r="K51" s="127"/>
      <c r="L51" s="127"/>
      <c r="M51" s="97">
        <f>($C$5^M16)/($C$8^M33)*1000000</f>
        <v>44361.504280842295</v>
      </c>
      <c r="N51" s="127"/>
      <c r="O51" s="99"/>
      <c r="P51" s="127"/>
    </row>
    <row r="52" spans="1:17" x14ac:dyDescent="0.25">
      <c r="A52" s="72"/>
      <c r="D52" s="127">
        <f>D51/$C$51</f>
        <v>248.8104765299519</v>
      </c>
      <c r="E52" s="165">
        <f>E51/$C$51</f>
        <v>283.65732719803037</v>
      </c>
      <c r="F52" s="143"/>
      <c r="G52" s="127">
        <f>G51/$F$51</f>
        <v>0.76638724224961863</v>
      </c>
      <c r="H52" s="127"/>
      <c r="I52" s="127"/>
      <c r="J52" s="127">
        <f>J51/$F$51</f>
        <v>131.28887488194567</v>
      </c>
      <c r="K52" s="127"/>
      <c r="L52" s="127"/>
      <c r="M52" s="127">
        <f>M51/$F$51</f>
        <v>280.7075620529219</v>
      </c>
      <c r="N52" s="127"/>
      <c r="O52" s="99"/>
      <c r="P52" s="127"/>
      <c r="Q52" s="70" t="s">
        <v>85</v>
      </c>
    </row>
    <row r="53" spans="1:17" x14ac:dyDescent="0.25">
      <c r="A53" s="72"/>
      <c r="D53" s="94"/>
      <c r="E53" s="163"/>
      <c r="F53" s="140"/>
      <c r="G53" s="99"/>
      <c r="H53" s="94"/>
      <c r="I53" s="94"/>
      <c r="J53" s="94"/>
      <c r="K53" s="99"/>
      <c r="L53" s="94"/>
      <c r="M53" s="94"/>
      <c r="N53" s="99"/>
      <c r="O53" s="94"/>
      <c r="P53" s="99"/>
    </row>
    <row r="54" spans="1:17" x14ac:dyDescent="0.25">
      <c r="A54" s="72"/>
      <c r="B54" s="92" t="s">
        <v>90</v>
      </c>
      <c r="D54" s="94"/>
      <c r="E54" s="163"/>
      <c r="F54" s="153">
        <f>($C$5^F16)/($C$7^F41)*1000000</f>
        <v>203.39500038204224</v>
      </c>
      <c r="G54" s="98">
        <f t="shared" ref="G54:P54" si="18">($C$5^G16)/($C$7^G41)*1000000</f>
        <v>409.63935527988792</v>
      </c>
      <c r="H54" s="94"/>
      <c r="I54" s="94"/>
      <c r="J54" s="94"/>
      <c r="K54" s="98">
        <f t="shared" si="18"/>
        <v>309855.85580201057</v>
      </c>
      <c r="L54" s="94"/>
      <c r="M54" s="94"/>
      <c r="N54" s="98">
        <f t="shared" si="18"/>
        <v>196221.96311919234</v>
      </c>
      <c r="O54" s="94"/>
      <c r="P54" s="98">
        <f t="shared" si="18"/>
        <v>153098.04153173463</v>
      </c>
      <c r="Q54" s="69"/>
    </row>
    <row r="55" spans="1:17" x14ac:dyDescent="0.25">
      <c r="A55" s="72"/>
      <c r="E55" s="166"/>
      <c r="F55" s="143"/>
      <c r="G55" s="127">
        <f>G54/$F$54</f>
        <v>2.0140089702817248</v>
      </c>
      <c r="H55" s="127"/>
      <c r="I55" s="127"/>
      <c r="J55" s="127"/>
      <c r="K55" s="127">
        <f>K54/$F$54</f>
        <v>1523.4192345927877</v>
      </c>
      <c r="L55" s="127"/>
      <c r="M55" s="127"/>
      <c r="N55" s="127">
        <f>N54/$F$54</f>
        <v>964.73346321504175</v>
      </c>
      <c r="O55" s="127"/>
      <c r="P55" s="127">
        <f>P54/$F$54</f>
        <v>752.71290466415849</v>
      </c>
      <c r="Q55" s="70" t="s">
        <v>85</v>
      </c>
    </row>
    <row r="56" spans="1:17" x14ac:dyDescent="0.25">
      <c r="A56" s="72"/>
      <c r="D56" s="94"/>
      <c r="E56" s="99"/>
      <c r="F56" s="99"/>
      <c r="G56" s="99"/>
      <c r="H56" s="94"/>
      <c r="I56" s="94"/>
      <c r="J56" s="94"/>
      <c r="K56" s="99"/>
      <c r="L56" s="94"/>
      <c r="M56" s="94"/>
      <c r="N56" s="99"/>
      <c r="O56" s="94"/>
      <c r="P56" s="99"/>
    </row>
    <row r="57" spans="1:17" x14ac:dyDescent="0.25">
      <c r="A57" s="72"/>
    </row>
    <row r="58" spans="1:17" x14ac:dyDescent="0.25">
      <c r="A58" s="72" t="s">
        <v>364</v>
      </c>
      <c r="B58" s="70" t="s">
        <v>365</v>
      </c>
      <c r="L58" s="100"/>
    </row>
    <row r="59" spans="1:17" x14ac:dyDescent="0.25">
      <c r="A59" s="72"/>
      <c r="F59" s="100"/>
    </row>
    <row r="60" spans="1:17" x14ac:dyDescent="0.25">
      <c r="A60" s="72"/>
    </row>
    <row r="61" spans="1:17" x14ac:dyDescent="0.25">
      <c r="A61" s="72"/>
    </row>
  </sheetData>
  <mergeCells count="1">
    <mergeCell ref="C1:E1"/>
  </mergeCells>
  <pageMargins left="0.19685039370078741" right="0.11811023622047245" top="0.15748031496062992" bottom="0.15748031496062992" header="0.15748031496062992" footer="0.15748031496062992"/>
  <pageSetup paperSize="9"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23F89-26C8-4D2D-9389-6B894EF8F625}">
  <dimension ref="A1:Q20"/>
  <sheetViews>
    <sheetView workbookViewId="0">
      <selection activeCell="A17" sqref="A17:F20"/>
    </sheetView>
  </sheetViews>
  <sheetFormatPr defaultRowHeight="15" x14ac:dyDescent="0.25"/>
  <cols>
    <col min="1" max="1" width="4.7109375" style="145" customWidth="1"/>
    <col min="2" max="14" width="9.140625" style="145"/>
    <col min="15" max="15" width="4.140625" style="146" customWidth="1"/>
    <col min="16" max="16384" width="9.140625" style="145"/>
  </cols>
  <sheetData>
    <row r="1" spans="1:17" x14ac:dyDescent="0.25">
      <c r="A1" s="146"/>
      <c r="B1" s="146">
        <v>1</v>
      </c>
      <c r="C1" s="146">
        <v>2</v>
      </c>
      <c r="D1" s="146">
        <v>3</v>
      </c>
      <c r="E1" s="146">
        <v>4</v>
      </c>
      <c r="F1" s="146">
        <v>5</v>
      </c>
      <c r="G1" s="146">
        <v>6</v>
      </c>
      <c r="H1" s="146">
        <v>7</v>
      </c>
      <c r="I1" s="146">
        <v>8</v>
      </c>
      <c r="J1" s="146">
        <v>9</v>
      </c>
      <c r="K1" s="146">
        <v>10</v>
      </c>
      <c r="L1" s="146">
        <v>11</v>
      </c>
      <c r="M1" s="146">
        <v>12</v>
      </c>
      <c r="N1" s="146"/>
      <c r="P1" s="146" t="s">
        <v>2</v>
      </c>
      <c r="Q1" s="146" t="s">
        <v>3</v>
      </c>
    </row>
    <row r="2" spans="1:17" x14ac:dyDescent="0.25">
      <c r="A2" s="146" t="s">
        <v>9</v>
      </c>
      <c r="B2" s="145">
        <v>17.253599999999999</v>
      </c>
      <c r="C2" s="145">
        <v>18.0398</v>
      </c>
      <c r="D2" s="145">
        <v>17.996300000000002</v>
      </c>
      <c r="E2" s="145">
        <v>17.9756</v>
      </c>
      <c r="F2" s="145">
        <v>17.981999999999999</v>
      </c>
      <c r="G2" s="145">
        <v>18.052099999999999</v>
      </c>
      <c r="H2" s="145">
        <v>17.591000000000001</v>
      </c>
      <c r="I2" s="145">
        <v>17.4557</v>
      </c>
      <c r="J2" s="145">
        <v>17.791699999999999</v>
      </c>
      <c r="K2" s="145">
        <v>17.855399999999999</v>
      </c>
      <c r="L2" s="145">
        <v>17.971399999999999</v>
      </c>
      <c r="M2" s="145">
        <v>18.1815</v>
      </c>
      <c r="O2" s="146">
        <v>7</v>
      </c>
      <c r="P2" s="145">
        <v>16.914300000000001</v>
      </c>
      <c r="Q2" s="145">
        <v>17.107700000000001</v>
      </c>
    </row>
    <row r="3" spans="1:17" x14ac:dyDescent="0.25">
      <c r="A3" s="146" t="s">
        <v>8</v>
      </c>
      <c r="B3" s="145">
        <v>17.284099999999999</v>
      </c>
      <c r="C3" s="145">
        <v>18.062200000000001</v>
      </c>
      <c r="D3" s="145">
        <v>17.998000000000001</v>
      </c>
      <c r="E3" s="145">
        <v>18.0945</v>
      </c>
      <c r="F3" s="145">
        <v>17.806799999999999</v>
      </c>
      <c r="G3" s="145">
        <v>18.0336</v>
      </c>
      <c r="H3" s="145">
        <v>17.476800000000001</v>
      </c>
      <c r="I3" s="145">
        <v>17.400099999999998</v>
      </c>
      <c r="J3" s="145">
        <v>17.603000000000002</v>
      </c>
      <c r="K3" s="145">
        <v>17.809799999999999</v>
      </c>
      <c r="L3" s="145">
        <v>17.9071</v>
      </c>
      <c r="M3" s="145">
        <v>18.6448</v>
      </c>
      <c r="O3" s="146">
        <v>8</v>
      </c>
      <c r="P3" s="145">
        <v>17.096599999999999</v>
      </c>
      <c r="Q3" s="145">
        <v>17.074100000000001</v>
      </c>
    </row>
    <row r="4" spans="1:17" x14ac:dyDescent="0.25">
      <c r="A4" s="146" t="s">
        <v>7</v>
      </c>
      <c r="B4" s="145">
        <v>17.253699999999998</v>
      </c>
      <c r="C4" s="145">
        <v>18.055099999999999</v>
      </c>
      <c r="D4" s="145">
        <v>17.941299999999998</v>
      </c>
      <c r="E4" s="145">
        <v>17.8522</v>
      </c>
      <c r="F4" s="145">
        <v>18.073</v>
      </c>
      <c r="G4" s="145">
        <v>17.988900000000001</v>
      </c>
      <c r="H4" s="145">
        <v>17.3887</v>
      </c>
      <c r="I4" s="145">
        <v>17.415900000000001</v>
      </c>
      <c r="J4" s="145">
        <v>17.572600000000001</v>
      </c>
      <c r="K4" s="145">
        <v>17.801500000000001</v>
      </c>
      <c r="L4" s="145">
        <v>17.991499999999998</v>
      </c>
      <c r="M4" s="145">
        <v>18.1813</v>
      </c>
      <c r="O4" s="146">
        <v>9</v>
      </c>
      <c r="P4" s="145">
        <v>17.1447</v>
      </c>
      <c r="Q4" s="145">
        <v>17.146000000000001</v>
      </c>
    </row>
    <row r="5" spans="1:17" x14ac:dyDescent="0.25">
      <c r="A5" s="146"/>
    </row>
    <row r="6" spans="1:17" x14ac:dyDescent="0.25">
      <c r="A6" s="146"/>
    </row>
    <row r="7" spans="1:17" x14ac:dyDescent="0.25">
      <c r="A7" s="146"/>
      <c r="B7" s="146" t="s">
        <v>6</v>
      </c>
      <c r="C7" s="146" t="s">
        <v>5</v>
      </c>
      <c r="D7" s="146" t="s">
        <v>4</v>
      </c>
      <c r="E7" s="146" t="s">
        <v>3</v>
      </c>
      <c r="F7" s="146" t="s">
        <v>2</v>
      </c>
      <c r="G7" s="146"/>
      <c r="H7" s="146"/>
      <c r="I7" s="146" t="s">
        <v>6</v>
      </c>
    </row>
    <row r="8" spans="1:17" x14ac:dyDescent="0.25">
      <c r="A8" s="146">
        <v>1</v>
      </c>
      <c r="B8" s="145">
        <v>23.539300000000001</v>
      </c>
      <c r="C8" s="145">
        <v>21.959299999999999</v>
      </c>
      <c r="D8" s="145">
        <v>20.148199999999999</v>
      </c>
      <c r="E8" s="145">
        <v>20.822399999999998</v>
      </c>
      <c r="F8" s="145">
        <v>21.094200000000001</v>
      </c>
      <c r="H8" s="146">
        <v>4</v>
      </c>
      <c r="I8" s="145">
        <v>20.654900000000001</v>
      </c>
    </row>
    <row r="9" spans="1:17" x14ac:dyDescent="0.25">
      <c r="A9" s="146">
        <v>2</v>
      </c>
      <c r="B9" s="145">
        <v>23.5991</v>
      </c>
      <c r="C9" s="145">
        <v>21.803000000000001</v>
      </c>
      <c r="D9" s="145">
        <v>20.070599999999999</v>
      </c>
      <c r="E9" s="145">
        <v>20.769500000000001</v>
      </c>
      <c r="F9" s="145">
        <v>20.9773</v>
      </c>
      <c r="H9" s="146">
        <v>5</v>
      </c>
      <c r="I9" s="145">
        <v>20.654599999999999</v>
      </c>
    </row>
    <row r="10" spans="1:17" x14ac:dyDescent="0.25">
      <c r="A10" s="146">
        <v>3</v>
      </c>
      <c r="B10" s="145">
        <v>23.6327</v>
      </c>
      <c r="C10" s="145">
        <v>21.815300000000001</v>
      </c>
      <c r="D10" s="145">
        <v>20.050799999999999</v>
      </c>
      <c r="E10" s="145">
        <v>20.779599999999999</v>
      </c>
      <c r="F10" s="145">
        <v>20.7258</v>
      </c>
      <c r="H10" s="146">
        <v>6</v>
      </c>
      <c r="I10" s="145">
        <v>20.611499999999999</v>
      </c>
    </row>
    <row r="11" spans="1:17" x14ac:dyDescent="0.25">
      <c r="A11" s="146"/>
      <c r="H11" s="146"/>
    </row>
    <row r="12" spans="1:17" x14ac:dyDescent="0.25">
      <c r="A12" s="146"/>
      <c r="B12" s="146"/>
      <c r="C12" s="146" t="s">
        <v>5</v>
      </c>
      <c r="D12" s="146" t="s">
        <v>4</v>
      </c>
      <c r="E12" s="146" t="s">
        <v>3</v>
      </c>
      <c r="F12" s="146" t="s">
        <v>2</v>
      </c>
      <c r="G12" s="146"/>
      <c r="H12" s="146"/>
      <c r="I12" s="146" t="s">
        <v>6</v>
      </c>
      <c r="J12" s="146" t="s">
        <v>5</v>
      </c>
      <c r="K12" s="146" t="s">
        <v>4</v>
      </c>
    </row>
    <row r="13" spans="1:17" x14ac:dyDescent="0.25">
      <c r="A13" s="146"/>
      <c r="B13" s="146">
        <v>4</v>
      </c>
      <c r="C13" s="145">
        <v>30.6051</v>
      </c>
      <c r="D13" s="145">
        <v>22.285599999999999</v>
      </c>
      <c r="E13" s="145">
        <v>22.268799999999999</v>
      </c>
      <c r="F13" s="145">
        <v>30.299499999999998</v>
      </c>
      <c r="H13" s="146">
        <v>7</v>
      </c>
      <c r="I13" s="145">
        <v>30.650500000000001</v>
      </c>
      <c r="J13" s="145">
        <v>22.963200000000001</v>
      </c>
      <c r="K13" s="145">
        <v>21.622199999999999</v>
      </c>
    </row>
    <row r="14" spans="1:17" x14ac:dyDescent="0.25">
      <c r="A14" s="146"/>
      <c r="B14" s="146">
        <v>5</v>
      </c>
      <c r="C14" s="145">
        <v>30.444400000000002</v>
      </c>
      <c r="D14" s="145">
        <v>22.198699999999999</v>
      </c>
      <c r="E14" s="145">
        <v>22.003399999999999</v>
      </c>
      <c r="F14" s="145">
        <v>30.011500000000002</v>
      </c>
      <c r="H14" s="146">
        <v>8</v>
      </c>
      <c r="I14" s="145">
        <v>30.241700000000002</v>
      </c>
      <c r="J14" s="145">
        <v>23.007000000000001</v>
      </c>
      <c r="K14" s="145">
        <v>21.421399999999998</v>
      </c>
    </row>
    <row r="15" spans="1:17" x14ac:dyDescent="0.25">
      <c r="A15" s="146"/>
      <c r="B15" s="146">
        <v>6</v>
      </c>
      <c r="C15" s="145">
        <v>30.3291</v>
      </c>
      <c r="D15" s="145">
        <v>22.054300000000001</v>
      </c>
      <c r="E15" s="145">
        <v>21.8565</v>
      </c>
      <c r="F15" s="145">
        <v>30.258099999999999</v>
      </c>
      <c r="H15" s="146">
        <v>9</v>
      </c>
      <c r="I15" s="145">
        <v>30.632200000000001</v>
      </c>
      <c r="J15" s="145">
        <v>23.0991</v>
      </c>
      <c r="K15" s="145">
        <v>21.622499999999999</v>
      </c>
    </row>
    <row r="16" spans="1:17" x14ac:dyDescent="0.25">
      <c r="A16" s="146"/>
    </row>
    <row r="17" spans="1:6" x14ac:dyDescent="0.25">
      <c r="A17" s="146"/>
      <c r="B17" s="146" t="s">
        <v>6</v>
      </c>
      <c r="C17" s="146" t="s">
        <v>5</v>
      </c>
      <c r="D17" s="146" t="s">
        <v>4</v>
      </c>
      <c r="E17" s="146" t="s">
        <v>3</v>
      </c>
      <c r="F17" s="146" t="s">
        <v>2</v>
      </c>
    </row>
    <row r="18" spans="1:6" x14ac:dyDescent="0.25">
      <c r="A18" s="146">
        <v>10</v>
      </c>
      <c r="B18" s="145">
        <v>18.4968</v>
      </c>
      <c r="C18" s="145">
        <v>19.4344</v>
      </c>
      <c r="D18" s="145">
        <v>20.3278</v>
      </c>
      <c r="E18" s="145">
        <v>29.527000000000001</v>
      </c>
      <c r="F18" s="145">
        <v>28.4499</v>
      </c>
    </row>
    <row r="19" spans="1:6" x14ac:dyDescent="0.25">
      <c r="A19" s="146">
        <v>11</v>
      </c>
      <c r="B19" s="145">
        <v>18.5258</v>
      </c>
      <c r="C19" s="145">
        <v>19.569199999999999</v>
      </c>
      <c r="D19" s="145">
        <v>20.3767</v>
      </c>
      <c r="E19" s="145">
        <v>29.985199999999999</v>
      </c>
      <c r="F19" s="145">
        <v>28.578800000000001</v>
      </c>
    </row>
    <row r="20" spans="1:6" x14ac:dyDescent="0.25">
      <c r="A20" s="146">
        <v>12</v>
      </c>
      <c r="B20" s="145">
        <v>18.615400000000001</v>
      </c>
      <c r="C20" s="145">
        <v>19.613199999999999</v>
      </c>
      <c r="D20" s="145">
        <v>20.485399999999998</v>
      </c>
      <c r="E20" s="145">
        <v>29.948699999999999</v>
      </c>
      <c r="F20" s="145">
        <v>29.144200000000001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2BF99-D547-4A69-BF2E-1C7ECC04A14F}">
  <dimension ref="A1:N51"/>
  <sheetViews>
    <sheetView topLeftCell="A16" workbookViewId="0">
      <selection activeCell="A31" sqref="A31:E51"/>
    </sheetView>
  </sheetViews>
  <sheetFormatPr defaultRowHeight="15" x14ac:dyDescent="0.25"/>
  <cols>
    <col min="1" max="1" width="60.28515625" bestFit="1" customWidth="1"/>
    <col min="2" max="2" width="13.42578125" bestFit="1" customWidth="1"/>
    <col min="3" max="3" width="13.140625" bestFit="1" customWidth="1"/>
    <col min="4" max="5" width="11.140625" bestFit="1" customWidth="1"/>
    <col min="6" max="6" width="15" bestFit="1" customWidth="1"/>
    <col min="7" max="9" width="11.140625" bestFit="1" customWidth="1"/>
    <col min="10" max="11" width="12.140625" bestFit="1" customWidth="1"/>
    <col min="12" max="14" width="15.140625" bestFit="1" customWidth="1"/>
  </cols>
  <sheetData>
    <row r="1" spans="1:14" x14ac:dyDescent="0.25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</row>
    <row r="2" spans="1:14" x14ac:dyDescent="0.25">
      <c r="A2" t="s">
        <v>107</v>
      </c>
      <c r="B2" t="s">
        <v>41</v>
      </c>
      <c r="C2" t="s">
        <v>41</v>
      </c>
      <c r="D2" t="s">
        <v>41</v>
      </c>
      <c r="E2" t="s">
        <v>41</v>
      </c>
      <c r="F2" t="s">
        <v>41</v>
      </c>
      <c r="G2" t="s">
        <v>41</v>
      </c>
      <c r="H2" t="s">
        <v>41</v>
      </c>
      <c r="I2" t="s">
        <v>41</v>
      </c>
      <c r="J2" t="s">
        <v>41</v>
      </c>
      <c r="K2" t="s">
        <v>41</v>
      </c>
      <c r="L2" t="s">
        <v>41</v>
      </c>
      <c r="M2" t="s">
        <v>41</v>
      </c>
      <c r="N2" t="s">
        <v>41</v>
      </c>
    </row>
    <row r="3" spans="1:14" x14ac:dyDescent="0.25">
      <c r="A3" t="s">
        <v>108</v>
      </c>
      <c r="B3" t="s">
        <v>41</v>
      </c>
      <c r="C3" t="s">
        <v>41</v>
      </c>
      <c r="D3" t="s">
        <v>41</v>
      </c>
      <c r="E3" t="s">
        <v>41</v>
      </c>
      <c r="F3" t="s">
        <v>41</v>
      </c>
      <c r="G3" t="s">
        <v>41</v>
      </c>
      <c r="H3" t="s">
        <v>41</v>
      </c>
      <c r="I3" t="s">
        <v>41</v>
      </c>
      <c r="J3" t="s">
        <v>41</v>
      </c>
      <c r="K3" t="s">
        <v>41</v>
      </c>
      <c r="L3" t="s">
        <v>41</v>
      </c>
      <c r="M3" t="s">
        <v>41</v>
      </c>
      <c r="N3" t="s">
        <v>41</v>
      </c>
    </row>
    <row r="4" spans="1:14" x14ac:dyDescent="0.25">
      <c r="A4" t="s">
        <v>109</v>
      </c>
      <c r="B4" t="s">
        <v>41</v>
      </c>
      <c r="C4" t="s">
        <v>41</v>
      </c>
      <c r="D4" t="s">
        <v>41</v>
      </c>
      <c r="E4" t="s">
        <v>41</v>
      </c>
      <c r="F4" t="s">
        <v>41</v>
      </c>
      <c r="G4" t="s">
        <v>41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</row>
    <row r="5" spans="1:14" x14ac:dyDescent="0.25">
      <c r="A5" t="s">
        <v>41</v>
      </c>
      <c r="B5" t="s">
        <v>41</v>
      </c>
      <c r="C5" t="s">
        <v>41</v>
      </c>
      <c r="D5" t="s">
        <v>41</v>
      </c>
      <c r="E5" t="s">
        <v>41</v>
      </c>
      <c r="F5" t="s">
        <v>41</v>
      </c>
      <c r="G5" t="s">
        <v>41</v>
      </c>
      <c r="H5" t="s">
        <v>41</v>
      </c>
      <c r="I5" t="s">
        <v>41</v>
      </c>
      <c r="J5" t="s">
        <v>41</v>
      </c>
      <c r="K5" t="s">
        <v>41</v>
      </c>
      <c r="L5" t="s">
        <v>41</v>
      </c>
      <c r="M5" t="s">
        <v>41</v>
      </c>
      <c r="N5" t="s">
        <v>41</v>
      </c>
    </row>
    <row r="6" spans="1:14" x14ac:dyDescent="0.25">
      <c r="A6" t="s">
        <v>110</v>
      </c>
      <c r="B6" t="s">
        <v>41</v>
      </c>
      <c r="C6" t="s">
        <v>41</v>
      </c>
      <c r="D6" t="s">
        <v>41</v>
      </c>
      <c r="E6" t="s">
        <v>41</v>
      </c>
      <c r="F6" t="s">
        <v>41</v>
      </c>
      <c r="G6" t="s">
        <v>41</v>
      </c>
      <c r="H6" t="s">
        <v>41</v>
      </c>
      <c r="I6" t="s">
        <v>41</v>
      </c>
      <c r="J6" t="s">
        <v>41</v>
      </c>
      <c r="K6" t="s">
        <v>41</v>
      </c>
      <c r="L6" t="s">
        <v>41</v>
      </c>
      <c r="M6" t="s">
        <v>41</v>
      </c>
      <c r="N6" t="s">
        <v>41</v>
      </c>
    </row>
    <row r="7" spans="1:14" x14ac:dyDescent="0.25">
      <c r="A7" t="s">
        <v>41</v>
      </c>
      <c r="B7" t="s">
        <v>41</v>
      </c>
      <c r="C7" t="s">
        <v>41</v>
      </c>
      <c r="D7" t="s">
        <v>41</v>
      </c>
      <c r="E7" t="s">
        <v>41</v>
      </c>
      <c r="F7" t="s">
        <v>41</v>
      </c>
      <c r="G7" t="s">
        <v>41</v>
      </c>
      <c r="H7" t="s">
        <v>41</v>
      </c>
      <c r="I7" t="s">
        <v>41</v>
      </c>
      <c r="J7" t="s">
        <v>41</v>
      </c>
      <c r="K7" t="s">
        <v>41</v>
      </c>
      <c r="L7" t="s">
        <v>41</v>
      </c>
      <c r="M7" t="s">
        <v>41</v>
      </c>
      <c r="N7" t="s">
        <v>41</v>
      </c>
    </row>
    <row r="8" spans="1:14" x14ac:dyDescent="0.25">
      <c r="A8" t="s">
        <v>111</v>
      </c>
      <c r="B8" t="s">
        <v>41</v>
      </c>
      <c r="C8" t="s">
        <v>41</v>
      </c>
      <c r="D8" t="s">
        <v>41</v>
      </c>
      <c r="E8" t="s">
        <v>41</v>
      </c>
      <c r="F8" t="s">
        <v>41</v>
      </c>
      <c r="G8" t="s">
        <v>41</v>
      </c>
      <c r="H8" t="s">
        <v>41</v>
      </c>
      <c r="I8" t="s">
        <v>41</v>
      </c>
      <c r="J8" t="s">
        <v>41</v>
      </c>
      <c r="K8" t="s">
        <v>41</v>
      </c>
      <c r="L8" t="s">
        <v>41</v>
      </c>
      <c r="M8" t="s">
        <v>41</v>
      </c>
      <c r="N8" t="s">
        <v>41</v>
      </c>
    </row>
    <row r="9" spans="1:14" x14ac:dyDescent="0.25">
      <c r="A9" t="s">
        <v>112</v>
      </c>
      <c r="B9" t="s">
        <v>113</v>
      </c>
      <c r="C9" t="s">
        <v>114</v>
      </c>
      <c r="D9" t="s">
        <v>41</v>
      </c>
      <c r="E9" t="s">
        <v>41</v>
      </c>
      <c r="F9" t="s">
        <v>41</v>
      </c>
      <c r="G9" t="s">
        <v>41</v>
      </c>
      <c r="H9" t="s">
        <v>41</v>
      </c>
      <c r="I9" t="s">
        <v>41</v>
      </c>
      <c r="J9" t="s">
        <v>41</v>
      </c>
      <c r="K9" t="s">
        <v>41</v>
      </c>
      <c r="L9" t="s">
        <v>41</v>
      </c>
      <c r="M9" t="s">
        <v>41</v>
      </c>
      <c r="N9" t="s">
        <v>41</v>
      </c>
    </row>
    <row r="10" spans="1:14" x14ac:dyDescent="0.25">
      <c r="A10" t="s">
        <v>115</v>
      </c>
      <c r="B10" t="s">
        <v>113</v>
      </c>
      <c r="C10" t="s">
        <v>116</v>
      </c>
      <c r="D10" t="s">
        <v>41</v>
      </c>
      <c r="E10" t="s">
        <v>41</v>
      </c>
      <c r="F10" t="s">
        <v>41</v>
      </c>
      <c r="G10" t="s">
        <v>41</v>
      </c>
      <c r="H10" t="s">
        <v>41</v>
      </c>
      <c r="I10" t="s">
        <v>41</v>
      </c>
      <c r="J10" t="s">
        <v>41</v>
      </c>
      <c r="K10" t="s">
        <v>41</v>
      </c>
      <c r="L10" t="s">
        <v>41</v>
      </c>
      <c r="M10" t="s">
        <v>41</v>
      </c>
      <c r="N10" t="s">
        <v>41</v>
      </c>
    </row>
    <row r="11" spans="1:14" x14ac:dyDescent="0.25">
      <c r="A11" t="s">
        <v>117</v>
      </c>
      <c r="B11" t="s">
        <v>41</v>
      </c>
      <c r="C11" t="s">
        <v>41</v>
      </c>
      <c r="D11" t="s">
        <v>41</v>
      </c>
      <c r="E11" t="s">
        <v>41</v>
      </c>
      <c r="F11" t="s">
        <v>41</v>
      </c>
      <c r="G11" t="s">
        <v>41</v>
      </c>
      <c r="H11" t="s">
        <v>41</v>
      </c>
      <c r="I11" t="s">
        <v>41</v>
      </c>
      <c r="J11" t="s">
        <v>41</v>
      </c>
      <c r="K11" t="s">
        <v>41</v>
      </c>
      <c r="L11" t="s">
        <v>41</v>
      </c>
      <c r="M11" t="s">
        <v>41</v>
      </c>
      <c r="N11" t="s">
        <v>41</v>
      </c>
    </row>
    <row r="12" spans="1:14" x14ac:dyDescent="0.25">
      <c r="A12" t="s">
        <v>118</v>
      </c>
      <c r="B12" t="s">
        <v>41</v>
      </c>
      <c r="C12" t="s">
        <v>41</v>
      </c>
      <c r="D12" t="s">
        <v>41</v>
      </c>
      <c r="E12" t="s">
        <v>41</v>
      </c>
      <c r="F12" t="s">
        <v>41</v>
      </c>
      <c r="G12" t="s">
        <v>41</v>
      </c>
      <c r="H12" t="s">
        <v>41</v>
      </c>
      <c r="I12" t="s">
        <v>41</v>
      </c>
      <c r="J12" t="s">
        <v>41</v>
      </c>
      <c r="K12" t="s">
        <v>41</v>
      </c>
      <c r="L12" t="s">
        <v>41</v>
      </c>
      <c r="M12" t="s">
        <v>41</v>
      </c>
      <c r="N12" t="s">
        <v>41</v>
      </c>
    </row>
    <row r="13" spans="1:14" x14ac:dyDescent="0.25">
      <c r="A13" t="s">
        <v>119</v>
      </c>
      <c r="B13" t="s">
        <v>41</v>
      </c>
      <c r="C13" t="s">
        <v>41</v>
      </c>
      <c r="D13" t="s">
        <v>41</v>
      </c>
      <c r="E13" t="s">
        <v>41</v>
      </c>
      <c r="F13" t="s">
        <v>41</v>
      </c>
      <c r="G13" t="s">
        <v>41</v>
      </c>
      <c r="H13" t="s">
        <v>41</v>
      </c>
      <c r="I13" t="s">
        <v>41</v>
      </c>
      <c r="J13" t="s">
        <v>41</v>
      </c>
      <c r="K13" t="s">
        <v>41</v>
      </c>
      <c r="L13" t="s">
        <v>41</v>
      </c>
      <c r="M13" t="s">
        <v>41</v>
      </c>
      <c r="N13" t="s">
        <v>41</v>
      </c>
    </row>
    <row r="14" spans="1:14" x14ac:dyDescent="0.25">
      <c r="A14" t="s">
        <v>120</v>
      </c>
      <c r="B14" t="s">
        <v>41</v>
      </c>
      <c r="C14" t="s">
        <v>41</v>
      </c>
      <c r="D14" t="s">
        <v>41</v>
      </c>
      <c r="E14" t="s">
        <v>41</v>
      </c>
      <c r="F14" t="s">
        <v>41</v>
      </c>
      <c r="G14" t="s">
        <v>41</v>
      </c>
      <c r="H14" t="s">
        <v>41</v>
      </c>
      <c r="I14" t="s">
        <v>41</v>
      </c>
      <c r="J14" t="s">
        <v>41</v>
      </c>
      <c r="K14" t="s">
        <v>41</v>
      </c>
      <c r="L14" t="s">
        <v>41</v>
      </c>
      <c r="M14" t="s">
        <v>41</v>
      </c>
      <c r="N14" t="s">
        <v>41</v>
      </c>
    </row>
    <row r="15" spans="1:14" x14ac:dyDescent="0.25">
      <c r="A15" t="s">
        <v>41</v>
      </c>
      <c r="B15" t="s">
        <v>41</v>
      </c>
      <c r="C15" t="s">
        <v>41</v>
      </c>
      <c r="D15" t="s">
        <v>41</v>
      </c>
      <c r="E15" t="s">
        <v>41</v>
      </c>
      <c r="F15" t="s">
        <v>41</v>
      </c>
      <c r="G15" t="s">
        <v>41</v>
      </c>
      <c r="H15" t="s">
        <v>41</v>
      </c>
      <c r="I15" t="s">
        <v>41</v>
      </c>
      <c r="J15" t="s">
        <v>41</v>
      </c>
      <c r="K15" t="s">
        <v>41</v>
      </c>
      <c r="L15" t="s">
        <v>41</v>
      </c>
      <c r="M15" t="s">
        <v>41</v>
      </c>
      <c r="N15" t="s">
        <v>41</v>
      </c>
    </row>
    <row r="16" spans="1:14" x14ac:dyDescent="0.25">
      <c r="A16" t="s">
        <v>121</v>
      </c>
      <c r="B16" t="s">
        <v>41</v>
      </c>
      <c r="C16" t="s">
        <v>41</v>
      </c>
      <c r="D16" t="s">
        <v>41</v>
      </c>
      <c r="E16" t="s">
        <v>41</v>
      </c>
      <c r="F16" t="s">
        <v>41</v>
      </c>
      <c r="G16" t="s">
        <v>41</v>
      </c>
      <c r="H16" t="s">
        <v>41</v>
      </c>
      <c r="I16" t="s">
        <v>41</v>
      </c>
      <c r="J16" t="s">
        <v>41</v>
      </c>
      <c r="K16" t="s">
        <v>41</v>
      </c>
      <c r="L16" t="s">
        <v>41</v>
      </c>
      <c r="M16" t="s">
        <v>41</v>
      </c>
      <c r="N16" t="s">
        <v>41</v>
      </c>
    </row>
    <row r="17" spans="1:14" x14ac:dyDescent="0.25">
      <c r="A17" t="s">
        <v>122</v>
      </c>
      <c r="B17" t="s">
        <v>123</v>
      </c>
      <c r="C17" t="s">
        <v>124</v>
      </c>
      <c r="D17" t="s">
        <v>125</v>
      </c>
      <c r="E17" t="s">
        <v>126</v>
      </c>
      <c r="F17" t="s">
        <v>127</v>
      </c>
      <c r="G17" t="s">
        <v>41</v>
      </c>
      <c r="H17" t="s">
        <v>41</v>
      </c>
      <c r="I17" t="s">
        <v>41</v>
      </c>
      <c r="J17" t="s">
        <v>41</v>
      </c>
      <c r="K17" t="s">
        <v>41</v>
      </c>
      <c r="L17" t="s">
        <v>41</v>
      </c>
      <c r="M17" t="s">
        <v>41</v>
      </c>
      <c r="N17" t="s">
        <v>41</v>
      </c>
    </row>
    <row r="18" spans="1:14" x14ac:dyDescent="0.25">
      <c r="A18" t="s">
        <v>128</v>
      </c>
      <c r="B18" t="s">
        <v>128</v>
      </c>
      <c r="C18" t="s">
        <v>129</v>
      </c>
      <c r="D18" t="s">
        <v>130</v>
      </c>
      <c r="E18" t="s">
        <v>131</v>
      </c>
      <c r="F18" t="s">
        <v>41</v>
      </c>
      <c r="G18" t="s">
        <v>41</v>
      </c>
      <c r="H18" t="s">
        <v>41</v>
      </c>
      <c r="I18" t="s">
        <v>41</v>
      </c>
      <c r="J18" t="s">
        <v>41</v>
      </c>
      <c r="K18" t="s">
        <v>41</v>
      </c>
      <c r="L18" t="s">
        <v>41</v>
      </c>
      <c r="M18" t="s">
        <v>41</v>
      </c>
      <c r="N18" t="s">
        <v>41</v>
      </c>
    </row>
    <row r="19" spans="1:14" x14ac:dyDescent="0.25">
      <c r="A19" t="s">
        <v>132</v>
      </c>
      <c r="B19" t="s">
        <v>128</v>
      </c>
      <c r="C19" t="s">
        <v>133</v>
      </c>
      <c r="D19" t="s">
        <v>134</v>
      </c>
      <c r="E19" t="s">
        <v>131</v>
      </c>
      <c r="F19" t="s">
        <v>41</v>
      </c>
      <c r="G19" t="s">
        <v>41</v>
      </c>
      <c r="H19" t="s">
        <v>41</v>
      </c>
      <c r="I19" t="s">
        <v>41</v>
      </c>
      <c r="J19" t="s">
        <v>41</v>
      </c>
      <c r="K19" t="s">
        <v>41</v>
      </c>
      <c r="L19" t="s">
        <v>41</v>
      </c>
      <c r="M19" t="s">
        <v>41</v>
      </c>
      <c r="N19" t="s">
        <v>41</v>
      </c>
    </row>
    <row r="20" spans="1:14" x14ac:dyDescent="0.25">
      <c r="A20" t="s">
        <v>135</v>
      </c>
      <c r="B20" t="s">
        <v>136</v>
      </c>
      <c r="C20" t="s">
        <v>133</v>
      </c>
      <c r="D20" t="s">
        <v>137</v>
      </c>
      <c r="E20" t="s">
        <v>131</v>
      </c>
      <c r="F20" t="s">
        <v>41</v>
      </c>
      <c r="G20" t="s">
        <v>41</v>
      </c>
      <c r="H20" t="s">
        <v>41</v>
      </c>
      <c r="I20" t="s">
        <v>41</v>
      </c>
      <c r="J20" t="s">
        <v>41</v>
      </c>
      <c r="K20" t="s">
        <v>41</v>
      </c>
      <c r="L20" t="s">
        <v>41</v>
      </c>
      <c r="M20" t="s">
        <v>41</v>
      </c>
      <c r="N20" t="s">
        <v>41</v>
      </c>
    </row>
    <row r="21" spans="1:14" x14ac:dyDescent="0.25">
      <c r="A21" t="s">
        <v>41</v>
      </c>
      <c r="B21" t="s">
        <v>41</v>
      </c>
      <c r="C21" t="s">
        <v>138</v>
      </c>
      <c r="D21" t="s">
        <v>139</v>
      </c>
      <c r="E21" t="s">
        <v>131</v>
      </c>
      <c r="F21" t="s">
        <v>41</v>
      </c>
      <c r="G21" t="s">
        <v>41</v>
      </c>
      <c r="H21" t="s">
        <v>41</v>
      </c>
      <c r="I21" t="s">
        <v>41</v>
      </c>
      <c r="J21" t="s">
        <v>41</v>
      </c>
      <c r="K21" t="s">
        <v>41</v>
      </c>
      <c r="L21" t="s">
        <v>41</v>
      </c>
      <c r="M21" t="s">
        <v>41</v>
      </c>
      <c r="N21" t="s">
        <v>41</v>
      </c>
    </row>
    <row r="22" spans="1:14" x14ac:dyDescent="0.25">
      <c r="A22" t="s">
        <v>140</v>
      </c>
      <c r="B22" t="s">
        <v>128</v>
      </c>
      <c r="C22" t="s">
        <v>133</v>
      </c>
      <c r="D22" t="s">
        <v>137</v>
      </c>
      <c r="E22" t="s">
        <v>131</v>
      </c>
      <c r="F22" t="s">
        <v>41</v>
      </c>
      <c r="G22" t="s">
        <v>41</v>
      </c>
      <c r="H22" t="s">
        <v>41</v>
      </c>
      <c r="I22" t="s">
        <v>41</v>
      </c>
      <c r="J22" t="s">
        <v>41</v>
      </c>
      <c r="K22" t="s">
        <v>41</v>
      </c>
      <c r="L22" t="s">
        <v>41</v>
      </c>
      <c r="M22" t="s">
        <v>41</v>
      </c>
      <c r="N22" t="s">
        <v>41</v>
      </c>
    </row>
    <row r="23" spans="1:14" x14ac:dyDescent="0.25">
      <c r="A23" t="s">
        <v>41</v>
      </c>
      <c r="B23" t="s">
        <v>41</v>
      </c>
      <c r="C23" t="s">
        <v>138</v>
      </c>
      <c r="D23" t="s">
        <v>139</v>
      </c>
      <c r="E23" t="s">
        <v>131</v>
      </c>
      <c r="F23" t="s">
        <v>41</v>
      </c>
      <c r="G23" t="s">
        <v>41</v>
      </c>
      <c r="H23" t="s">
        <v>41</v>
      </c>
      <c r="I23" t="s">
        <v>41</v>
      </c>
      <c r="J23" t="s">
        <v>41</v>
      </c>
      <c r="K23" t="s">
        <v>41</v>
      </c>
      <c r="L23" t="s">
        <v>41</v>
      </c>
      <c r="M23" t="s">
        <v>41</v>
      </c>
      <c r="N23" t="s">
        <v>41</v>
      </c>
    </row>
    <row r="24" spans="1:14" x14ac:dyDescent="0.25">
      <c r="A24" t="s">
        <v>41</v>
      </c>
      <c r="B24" t="s">
        <v>41</v>
      </c>
      <c r="C24" t="s">
        <v>133</v>
      </c>
      <c r="D24" t="s">
        <v>137</v>
      </c>
      <c r="E24" t="s">
        <v>131</v>
      </c>
      <c r="F24" t="s">
        <v>41</v>
      </c>
      <c r="G24" t="s">
        <v>41</v>
      </c>
      <c r="H24" t="s">
        <v>41</v>
      </c>
      <c r="I24" t="s">
        <v>41</v>
      </c>
      <c r="J24" t="s">
        <v>41</v>
      </c>
      <c r="K24" t="s">
        <v>41</v>
      </c>
      <c r="L24" t="s">
        <v>41</v>
      </c>
      <c r="M24" t="s">
        <v>41</v>
      </c>
      <c r="N24" t="s">
        <v>41</v>
      </c>
    </row>
    <row r="25" spans="1:14" x14ac:dyDescent="0.25">
      <c r="A25" t="s">
        <v>41</v>
      </c>
      <c r="B25" t="s">
        <v>41</v>
      </c>
      <c r="C25" t="s">
        <v>138</v>
      </c>
      <c r="D25" t="s">
        <v>137</v>
      </c>
      <c r="E25" t="s">
        <v>131</v>
      </c>
      <c r="F25" t="s">
        <v>41</v>
      </c>
      <c r="G25" t="s">
        <v>41</v>
      </c>
      <c r="H25" t="s">
        <v>41</v>
      </c>
      <c r="I25" t="s">
        <v>41</v>
      </c>
      <c r="J25" t="s">
        <v>41</v>
      </c>
      <c r="K25" t="s">
        <v>41</v>
      </c>
      <c r="L25" t="s">
        <v>41</v>
      </c>
      <c r="M25" t="s">
        <v>41</v>
      </c>
      <c r="N25" t="s">
        <v>41</v>
      </c>
    </row>
    <row r="26" spans="1:14" x14ac:dyDescent="0.25">
      <c r="A26" t="s">
        <v>141</v>
      </c>
      <c r="B26" t="s">
        <v>41</v>
      </c>
      <c r="C26" t="s">
        <v>41</v>
      </c>
      <c r="D26" t="s">
        <v>41</v>
      </c>
      <c r="E26" t="s">
        <v>41</v>
      </c>
      <c r="F26" t="s">
        <v>41</v>
      </c>
      <c r="G26" t="s">
        <v>41</v>
      </c>
      <c r="H26" t="s">
        <v>41</v>
      </c>
      <c r="I26" t="s">
        <v>41</v>
      </c>
      <c r="J26" t="s">
        <v>41</v>
      </c>
      <c r="K26" t="s">
        <v>41</v>
      </c>
      <c r="L26" t="s">
        <v>41</v>
      </c>
      <c r="M26" t="s">
        <v>41</v>
      </c>
      <c r="N26" t="s">
        <v>41</v>
      </c>
    </row>
    <row r="27" spans="1:14" x14ac:dyDescent="0.25">
      <c r="A27" t="s">
        <v>142</v>
      </c>
      <c r="B27" t="s">
        <v>41</v>
      </c>
      <c r="C27" t="s">
        <v>41</v>
      </c>
      <c r="D27" t="s">
        <v>41</v>
      </c>
      <c r="E27" t="s">
        <v>41</v>
      </c>
      <c r="F27" t="s">
        <v>41</v>
      </c>
      <c r="G27" t="s">
        <v>41</v>
      </c>
      <c r="H27" t="s">
        <v>41</v>
      </c>
      <c r="I27" t="s">
        <v>41</v>
      </c>
      <c r="J27" t="s">
        <v>41</v>
      </c>
      <c r="K27" t="s">
        <v>41</v>
      </c>
      <c r="L27" t="s">
        <v>41</v>
      </c>
      <c r="M27" t="s">
        <v>41</v>
      </c>
      <c r="N27" t="s">
        <v>41</v>
      </c>
    </row>
    <row r="28" spans="1:14" x14ac:dyDescent="0.25">
      <c r="A28" t="s">
        <v>143</v>
      </c>
      <c r="B28" t="s">
        <v>41</v>
      </c>
      <c r="C28" t="s">
        <v>41</v>
      </c>
      <c r="D28" t="s">
        <v>41</v>
      </c>
      <c r="E28" t="s">
        <v>41</v>
      </c>
      <c r="F28" t="s">
        <v>41</v>
      </c>
      <c r="G28" t="s">
        <v>41</v>
      </c>
      <c r="H28" t="s">
        <v>41</v>
      </c>
      <c r="I28" t="s">
        <v>41</v>
      </c>
      <c r="J28" t="s">
        <v>41</v>
      </c>
      <c r="K28" t="s">
        <v>41</v>
      </c>
      <c r="L28" t="s">
        <v>41</v>
      </c>
      <c r="M28" t="s">
        <v>41</v>
      </c>
      <c r="N28" t="s">
        <v>41</v>
      </c>
    </row>
    <row r="29" spans="1:14" x14ac:dyDescent="0.25">
      <c r="A29" t="s">
        <v>41</v>
      </c>
      <c r="B29" t="s">
        <v>41</v>
      </c>
      <c r="C29" t="s">
        <v>41</v>
      </c>
      <c r="D29" t="s">
        <v>41</v>
      </c>
      <c r="E29" t="s">
        <v>41</v>
      </c>
      <c r="F29" t="s">
        <v>41</v>
      </c>
      <c r="G29" t="s">
        <v>41</v>
      </c>
      <c r="H29" t="s">
        <v>41</v>
      </c>
      <c r="I29" t="s">
        <v>41</v>
      </c>
      <c r="J29" t="s">
        <v>41</v>
      </c>
      <c r="K29" t="s">
        <v>41</v>
      </c>
      <c r="L29" t="s">
        <v>41</v>
      </c>
      <c r="M29" t="s">
        <v>41</v>
      </c>
      <c r="N29" t="s">
        <v>41</v>
      </c>
    </row>
    <row r="30" spans="1:14" x14ac:dyDescent="0.25">
      <c r="A30" t="s">
        <v>144</v>
      </c>
      <c r="B30" t="s">
        <v>145</v>
      </c>
      <c r="C30" t="s">
        <v>146</v>
      </c>
      <c r="D30" t="s">
        <v>147</v>
      </c>
      <c r="E30" t="s">
        <v>148</v>
      </c>
      <c r="F30" t="s">
        <v>149</v>
      </c>
      <c r="G30" t="s">
        <v>150</v>
      </c>
      <c r="H30" t="s">
        <v>151</v>
      </c>
      <c r="I30" t="s">
        <v>152</v>
      </c>
      <c r="J30" t="s">
        <v>153</v>
      </c>
      <c r="K30" t="s">
        <v>154</v>
      </c>
      <c r="L30" t="s">
        <v>155</v>
      </c>
      <c r="M30" t="s">
        <v>156</v>
      </c>
      <c r="N30" t="s">
        <v>157</v>
      </c>
    </row>
    <row r="31" spans="1:14" x14ac:dyDescent="0.25">
      <c r="A31" t="s">
        <v>318</v>
      </c>
      <c r="B31" t="s">
        <v>41</v>
      </c>
      <c r="C31" t="s">
        <v>159</v>
      </c>
      <c r="D31" t="s">
        <v>160</v>
      </c>
      <c r="E31" t="s">
        <v>319</v>
      </c>
      <c r="F31" t="s">
        <v>162</v>
      </c>
      <c r="G31" t="s">
        <v>41</v>
      </c>
      <c r="H31" t="s">
        <v>41</v>
      </c>
      <c r="I31" t="s">
        <v>41</v>
      </c>
      <c r="J31" t="s">
        <v>41</v>
      </c>
      <c r="K31" t="s">
        <v>320</v>
      </c>
      <c r="L31" t="s">
        <v>41</v>
      </c>
      <c r="M31" t="s">
        <v>41</v>
      </c>
      <c r="N31" t="s">
        <v>41</v>
      </c>
    </row>
    <row r="32" spans="1:14" x14ac:dyDescent="0.25">
      <c r="A32" t="s">
        <v>321</v>
      </c>
      <c r="B32" t="s">
        <v>41</v>
      </c>
      <c r="C32" t="s">
        <v>159</v>
      </c>
      <c r="D32" t="s">
        <v>160</v>
      </c>
      <c r="E32" t="s">
        <v>322</v>
      </c>
      <c r="F32" t="s">
        <v>162</v>
      </c>
      <c r="G32" t="s">
        <v>41</v>
      </c>
      <c r="H32" t="s">
        <v>41</v>
      </c>
      <c r="I32" t="s">
        <v>41</v>
      </c>
      <c r="J32" t="s">
        <v>41</v>
      </c>
      <c r="K32" t="s">
        <v>320</v>
      </c>
      <c r="L32" t="s">
        <v>41</v>
      </c>
      <c r="M32" t="s">
        <v>41</v>
      </c>
      <c r="N32" t="s">
        <v>41</v>
      </c>
    </row>
    <row r="33" spans="1:14" x14ac:dyDescent="0.25">
      <c r="A33" t="s">
        <v>323</v>
      </c>
      <c r="B33" t="s">
        <v>41</v>
      </c>
      <c r="C33" t="s">
        <v>159</v>
      </c>
      <c r="D33" t="s">
        <v>160</v>
      </c>
      <c r="E33" t="s">
        <v>324</v>
      </c>
      <c r="F33" t="s">
        <v>162</v>
      </c>
      <c r="G33" t="s">
        <v>41</v>
      </c>
      <c r="H33" t="s">
        <v>41</v>
      </c>
      <c r="I33" t="s">
        <v>41</v>
      </c>
      <c r="J33" t="s">
        <v>41</v>
      </c>
      <c r="K33" t="s">
        <v>325</v>
      </c>
      <c r="L33" t="s">
        <v>41</v>
      </c>
      <c r="M33" t="s">
        <v>41</v>
      </c>
      <c r="N33" t="s">
        <v>41</v>
      </c>
    </row>
    <row r="34" spans="1:14" x14ac:dyDescent="0.25">
      <c r="A34" t="s">
        <v>326</v>
      </c>
      <c r="B34" t="s">
        <v>41</v>
      </c>
      <c r="C34" t="s">
        <v>159</v>
      </c>
      <c r="D34" t="s">
        <v>160</v>
      </c>
      <c r="E34" t="s">
        <v>327</v>
      </c>
      <c r="F34" t="s">
        <v>162</v>
      </c>
      <c r="G34" t="s">
        <v>41</v>
      </c>
      <c r="H34" t="s">
        <v>41</v>
      </c>
      <c r="I34" t="s">
        <v>41</v>
      </c>
      <c r="J34" t="s">
        <v>41</v>
      </c>
      <c r="K34" t="s">
        <v>325</v>
      </c>
      <c r="L34" t="s">
        <v>41</v>
      </c>
      <c r="M34" t="s">
        <v>41</v>
      </c>
      <c r="N34" t="s">
        <v>41</v>
      </c>
    </row>
    <row r="35" spans="1:14" x14ac:dyDescent="0.25">
      <c r="A35" t="s">
        <v>328</v>
      </c>
      <c r="B35" t="s">
        <v>41</v>
      </c>
      <c r="C35" t="s">
        <v>159</v>
      </c>
      <c r="D35" t="s">
        <v>160</v>
      </c>
      <c r="E35" t="s">
        <v>329</v>
      </c>
      <c r="F35" t="s">
        <v>162</v>
      </c>
      <c r="G35" t="s">
        <v>41</v>
      </c>
      <c r="H35" t="s">
        <v>41</v>
      </c>
      <c r="I35" t="s">
        <v>41</v>
      </c>
      <c r="J35" t="s">
        <v>41</v>
      </c>
      <c r="K35" t="s">
        <v>320</v>
      </c>
      <c r="L35" t="s">
        <v>41</v>
      </c>
      <c r="M35" t="s">
        <v>41</v>
      </c>
      <c r="N35" t="s">
        <v>41</v>
      </c>
    </row>
    <row r="36" spans="1:14" x14ac:dyDescent="0.25">
      <c r="A36" t="s">
        <v>330</v>
      </c>
      <c r="B36" t="s">
        <v>41</v>
      </c>
      <c r="C36" t="s">
        <v>159</v>
      </c>
      <c r="D36" t="s">
        <v>160</v>
      </c>
      <c r="E36" t="s">
        <v>331</v>
      </c>
      <c r="F36" t="s">
        <v>162</v>
      </c>
      <c r="G36" t="s">
        <v>41</v>
      </c>
      <c r="H36" t="s">
        <v>41</v>
      </c>
      <c r="I36" t="s">
        <v>41</v>
      </c>
      <c r="J36" t="s">
        <v>41</v>
      </c>
      <c r="K36" t="s">
        <v>320</v>
      </c>
      <c r="L36" t="s">
        <v>41</v>
      </c>
      <c r="M36" t="s">
        <v>41</v>
      </c>
      <c r="N36" t="s">
        <v>41</v>
      </c>
    </row>
    <row r="37" spans="1:14" x14ac:dyDescent="0.25">
      <c r="A37" t="s">
        <v>332</v>
      </c>
      <c r="B37" t="s">
        <v>41</v>
      </c>
      <c r="C37" t="s">
        <v>159</v>
      </c>
      <c r="D37" t="s">
        <v>160</v>
      </c>
      <c r="E37" t="s">
        <v>333</v>
      </c>
      <c r="F37" t="s">
        <v>162</v>
      </c>
      <c r="G37" t="s">
        <v>41</v>
      </c>
      <c r="H37" t="s">
        <v>41</v>
      </c>
      <c r="I37" t="s">
        <v>41</v>
      </c>
      <c r="J37" t="s">
        <v>41</v>
      </c>
      <c r="K37" t="s">
        <v>320</v>
      </c>
      <c r="L37" t="s">
        <v>41</v>
      </c>
      <c r="M37" t="s">
        <v>41</v>
      </c>
      <c r="N37" t="s">
        <v>41</v>
      </c>
    </row>
    <row r="38" spans="1:14" x14ac:dyDescent="0.25">
      <c r="A38" t="s">
        <v>334</v>
      </c>
      <c r="B38" t="s">
        <v>41</v>
      </c>
      <c r="C38" t="s">
        <v>159</v>
      </c>
      <c r="D38" t="s">
        <v>160</v>
      </c>
      <c r="E38" t="s">
        <v>335</v>
      </c>
      <c r="F38" t="s">
        <v>162</v>
      </c>
      <c r="G38" t="s">
        <v>41</v>
      </c>
      <c r="H38" t="s">
        <v>41</v>
      </c>
      <c r="I38" t="s">
        <v>41</v>
      </c>
      <c r="J38" t="s">
        <v>41</v>
      </c>
      <c r="K38" t="s">
        <v>325</v>
      </c>
      <c r="L38" t="s">
        <v>41</v>
      </c>
      <c r="M38" t="s">
        <v>41</v>
      </c>
      <c r="N38" t="s">
        <v>41</v>
      </c>
    </row>
    <row r="39" spans="1:14" x14ac:dyDescent="0.25">
      <c r="A39" t="s">
        <v>336</v>
      </c>
      <c r="B39" t="s">
        <v>41</v>
      </c>
      <c r="C39" t="s">
        <v>159</v>
      </c>
      <c r="D39" t="s">
        <v>160</v>
      </c>
      <c r="E39" t="s">
        <v>337</v>
      </c>
      <c r="F39" t="s">
        <v>162</v>
      </c>
      <c r="G39" t="s">
        <v>41</v>
      </c>
      <c r="H39" t="s">
        <v>41</v>
      </c>
      <c r="I39" t="s">
        <v>41</v>
      </c>
      <c r="J39" t="s">
        <v>41</v>
      </c>
      <c r="K39" t="s">
        <v>338</v>
      </c>
      <c r="L39" t="s">
        <v>41</v>
      </c>
      <c r="M39" t="s">
        <v>41</v>
      </c>
      <c r="N39" t="s">
        <v>41</v>
      </c>
    </row>
    <row r="40" spans="1:14" x14ac:dyDescent="0.25">
      <c r="A40" t="s">
        <v>339</v>
      </c>
      <c r="B40" t="s">
        <v>41</v>
      </c>
      <c r="C40" t="s">
        <v>159</v>
      </c>
      <c r="D40" t="s">
        <v>160</v>
      </c>
      <c r="E40" t="s">
        <v>340</v>
      </c>
      <c r="F40" t="s">
        <v>162</v>
      </c>
      <c r="G40" t="s">
        <v>41</v>
      </c>
      <c r="H40" t="s">
        <v>41</v>
      </c>
      <c r="I40" t="s">
        <v>41</v>
      </c>
      <c r="J40" t="s">
        <v>41</v>
      </c>
      <c r="K40" t="s">
        <v>325</v>
      </c>
      <c r="L40" t="s">
        <v>41</v>
      </c>
      <c r="M40" t="s">
        <v>41</v>
      </c>
      <c r="N40" t="s">
        <v>41</v>
      </c>
    </row>
    <row r="41" spans="1:14" x14ac:dyDescent="0.25">
      <c r="A41" t="s">
        <v>341</v>
      </c>
      <c r="B41" t="s">
        <v>41</v>
      </c>
      <c r="C41" t="s">
        <v>159</v>
      </c>
      <c r="D41" t="s">
        <v>160</v>
      </c>
      <c r="E41" t="s">
        <v>342</v>
      </c>
      <c r="F41" t="s">
        <v>162</v>
      </c>
      <c r="G41" t="s">
        <v>41</v>
      </c>
      <c r="H41" t="s">
        <v>41</v>
      </c>
      <c r="I41" t="s">
        <v>41</v>
      </c>
      <c r="J41" t="s">
        <v>41</v>
      </c>
      <c r="K41" t="s">
        <v>325</v>
      </c>
      <c r="L41" t="s">
        <v>41</v>
      </c>
      <c r="M41" t="s">
        <v>41</v>
      </c>
      <c r="N41" t="s">
        <v>41</v>
      </c>
    </row>
    <row r="42" spans="1:14" x14ac:dyDescent="0.25">
      <c r="A42" t="s">
        <v>343</v>
      </c>
      <c r="B42" t="s">
        <v>41</v>
      </c>
      <c r="C42" t="s">
        <v>159</v>
      </c>
      <c r="D42" t="s">
        <v>160</v>
      </c>
      <c r="E42" t="s">
        <v>344</v>
      </c>
      <c r="F42" t="s">
        <v>162</v>
      </c>
      <c r="G42" t="s">
        <v>41</v>
      </c>
      <c r="H42" t="s">
        <v>41</v>
      </c>
      <c r="I42" t="s">
        <v>41</v>
      </c>
      <c r="J42" t="s">
        <v>41</v>
      </c>
      <c r="K42" t="s">
        <v>325</v>
      </c>
      <c r="L42" t="s">
        <v>41</v>
      </c>
      <c r="M42" t="s">
        <v>41</v>
      </c>
      <c r="N42" t="s">
        <v>41</v>
      </c>
    </row>
    <row r="43" spans="1:14" x14ac:dyDescent="0.25">
      <c r="A43" t="s">
        <v>345</v>
      </c>
      <c r="B43" t="s">
        <v>41</v>
      </c>
      <c r="C43" t="s">
        <v>159</v>
      </c>
      <c r="D43" t="s">
        <v>160</v>
      </c>
      <c r="E43" t="s">
        <v>346</v>
      </c>
      <c r="F43" t="s">
        <v>162</v>
      </c>
      <c r="G43" t="s">
        <v>41</v>
      </c>
      <c r="H43" t="s">
        <v>41</v>
      </c>
      <c r="I43" t="s">
        <v>41</v>
      </c>
      <c r="J43" t="s">
        <v>41</v>
      </c>
      <c r="K43" t="s">
        <v>325</v>
      </c>
      <c r="L43" t="s">
        <v>41</v>
      </c>
      <c r="M43" t="s">
        <v>41</v>
      </c>
      <c r="N43" t="s">
        <v>41</v>
      </c>
    </row>
    <row r="44" spans="1:14" x14ac:dyDescent="0.25">
      <c r="A44" t="s">
        <v>347</v>
      </c>
      <c r="B44" t="s">
        <v>41</v>
      </c>
      <c r="C44" t="s">
        <v>159</v>
      </c>
      <c r="D44" t="s">
        <v>160</v>
      </c>
      <c r="E44" t="s">
        <v>348</v>
      </c>
      <c r="F44" t="s">
        <v>162</v>
      </c>
      <c r="G44" t="s">
        <v>41</v>
      </c>
      <c r="H44" t="s">
        <v>41</v>
      </c>
      <c r="I44" t="s">
        <v>41</v>
      </c>
      <c r="J44" t="s">
        <v>41</v>
      </c>
      <c r="K44" t="s">
        <v>325</v>
      </c>
      <c r="L44" t="s">
        <v>41</v>
      </c>
      <c r="M44" t="s">
        <v>41</v>
      </c>
      <c r="N44" t="s">
        <v>41</v>
      </c>
    </row>
    <row r="45" spans="1:14" x14ac:dyDescent="0.25">
      <c r="A45" t="s">
        <v>349</v>
      </c>
      <c r="B45" t="s">
        <v>41</v>
      </c>
      <c r="C45" t="s">
        <v>159</v>
      </c>
      <c r="D45" t="s">
        <v>160</v>
      </c>
      <c r="E45" t="s">
        <v>350</v>
      </c>
      <c r="F45" t="s">
        <v>162</v>
      </c>
      <c r="G45" t="s">
        <v>41</v>
      </c>
      <c r="H45" t="s">
        <v>41</v>
      </c>
      <c r="I45" t="s">
        <v>41</v>
      </c>
      <c r="J45" t="s">
        <v>41</v>
      </c>
      <c r="K45" t="s">
        <v>338</v>
      </c>
      <c r="L45" t="s">
        <v>41</v>
      </c>
      <c r="M45" t="s">
        <v>41</v>
      </c>
      <c r="N45" t="s">
        <v>41</v>
      </c>
    </row>
    <row r="46" spans="1:14" x14ac:dyDescent="0.25">
      <c r="A46" t="s">
        <v>351</v>
      </c>
      <c r="B46" t="s">
        <v>41</v>
      </c>
      <c r="C46" t="s">
        <v>159</v>
      </c>
      <c r="D46" t="s">
        <v>160</v>
      </c>
      <c r="E46" t="s">
        <v>352</v>
      </c>
      <c r="F46" t="s">
        <v>162</v>
      </c>
      <c r="G46" t="s">
        <v>41</v>
      </c>
      <c r="H46" t="s">
        <v>41</v>
      </c>
      <c r="I46" t="s">
        <v>41</v>
      </c>
      <c r="J46" t="s">
        <v>41</v>
      </c>
      <c r="K46" t="s">
        <v>353</v>
      </c>
      <c r="L46" t="s">
        <v>41</v>
      </c>
      <c r="M46" t="s">
        <v>41</v>
      </c>
      <c r="N46" t="s">
        <v>41</v>
      </c>
    </row>
    <row r="47" spans="1:14" x14ac:dyDescent="0.25">
      <c r="A47" t="s">
        <v>354</v>
      </c>
      <c r="B47" t="s">
        <v>41</v>
      </c>
      <c r="C47" t="s">
        <v>159</v>
      </c>
      <c r="D47" t="s">
        <v>160</v>
      </c>
      <c r="E47" t="s">
        <v>355</v>
      </c>
      <c r="F47" t="s">
        <v>162</v>
      </c>
      <c r="G47" t="s">
        <v>41</v>
      </c>
      <c r="H47" t="s">
        <v>41</v>
      </c>
      <c r="I47" t="s">
        <v>41</v>
      </c>
      <c r="J47" t="s">
        <v>41</v>
      </c>
      <c r="K47" t="s">
        <v>325</v>
      </c>
      <c r="L47" t="s">
        <v>41</v>
      </c>
      <c r="M47" t="s">
        <v>41</v>
      </c>
      <c r="N47" t="s">
        <v>41</v>
      </c>
    </row>
    <row r="48" spans="1:14" x14ac:dyDescent="0.25">
      <c r="A48" t="s">
        <v>356</v>
      </c>
      <c r="B48" t="s">
        <v>41</v>
      </c>
      <c r="C48" t="s">
        <v>159</v>
      </c>
      <c r="D48" t="s">
        <v>160</v>
      </c>
      <c r="E48" t="s">
        <v>357</v>
      </c>
      <c r="F48" t="s">
        <v>162</v>
      </c>
      <c r="G48" t="s">
        <v>41</v>
      </c>
      <c r="H48" t="s">
        <v>41</v>
      </c>
      <c r="I48" t="s">
        <v>41</v>
      </c>
      <c r="J48" t="s">
        <v>41</v>
      </c>
      <c r="K48" t="s">
        <v>338</v>
      </c>
      <c r="L48" t="s">
        <v>41</v>
      </c>
      <c r="M48" t="s">
        <v>41</v>
      </c>
      <c r="N48" t="s">
        <v>41</v>
      </c>
    </row>
    <row r="49" spans="1:14" x14ac:dyDescent="0.25">
      <c r="A49" t="s">
        <v>358</v>
      </c>
      <c r="B49" t="s">
        <v>41</v>
      </c>
      <c r="C49" t="s">
        <v>159</v>
      </c>
      <c r="D49" t="s">
        <v>160</v>
      </c>
      <c r="E49" t="s">
        <v>359</v>
      </c>
      <c r="F49" t="s">
        <v>162</v>
      </c>
      <c r="G49" t="s">
        <v>41</v>
      </c>
      <c r="H49" t="s">
        <v>41</v>
      </c>
      <c r="I49" t="s">
        <v>41</v>
      </c>
      <c r="J49" t="s">
        <v>41</v>
      </c>
      <c r="K49" t="s">
        <v>338</v>
      </c>
      <c r="L49" t="s">
        <v>41</v>
      </c>
      <c r="M49" t="s">
        <v>41</v>
      </c>
      <c r="N49" t="s">
        <v>41</v>
      </c>
    </row>
    <row r="50" spans="1:14" x14ac:dyDescent="0.25">
      <c r="A50" t="s">
        <v>360</v>
      </c>
      <c r="B50" t="s">
        <v>41</v>
      </c>
      <c r="C50" t="s">
        <v>159</v>
      </c>
      <c r="D50" t="s">
        <v>160</v>
      </c>
      <c r="E50" t="s">
        <v>361</v>
      </c>
      <c r="F50" t="s">
        <v>162</v>
      </c>
      <c r="G50" t="s">
        <v>41</v>
      </c>
      <c r="H50" t="s">
        <v>41</v>
      </c>
      <c r="I50" t="s">
        <v>41</v>
      </c>
      <c r="J50" t="s">
        <v>41</v>
      </c>
      <c r="K50" t="s">
        <v>325</v>
      </c>
      <c r="L50" t="s">
        <v>41</v>
      </c>
      <c r="M50" t="s">
        <v>41</v>
      </c>
      <c r="N50" t="s">
        <v>41</v>
      </c>
    </row>
    <row r="51" spans="1:14" x14ac:dyDescent="0.25">
      <c r="A51" t="s">
        <v>362</v>
      </c>
      <c r="B51" t="s">
        <v>41</v>
      </c>
      <c r="C51" t="s">
        <v>159</v>
      </c>
      <c r="D51" t="s">
        <v>160</v>
      </c>
      <c r="E51" t="s">
        <v>363</v>
      </c>
      <c r="F51" t="s">
        <v>162</v>
      </c>
      <c r="G51" t="s">
        <v>41</v>
      </c>
      <c r="H51" t="s">
        <v>41</v>
      </c>
      <c r="I51" t="s">
        <v>41</v>
      </c>
      <c r="J51" t="s">
        <v>41</v>
      </c>
      <c r="K51" t="s">
        <v>325</v>
      </c>
      <c r="L51" t="s">
        <v>41</v>
      </c>
      <c r="M51" t="s">
        <v>41</v>
      </c>
      <c r="N51" t="s">
        <v>41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944ED-7C6E-404B-A982-AA378C6F6B7C}">
  <dimension ref="A1:N48"/>
  <sheetViews>
    <sheetView topLeftCell="A12" workbookViewId="0">
      <selection activeCell="E37" sqref="E37:E39"/>
    </sheetView>
  </sheetViews>
  <sheetFormatPr defaultRowHeight="15" x14ac:dyDescent="0.25"/>
  <cols>
    <col min="1" max="1" width="60.28515625" bestFit="1" customWidth="1"/>
    <col min="2" max="2" width="13.42578125" bestFit="1" customWidth="1"/>
    <col min="3" max="3" width="13.140625" bestFit="1" customWidth="1"/>
    <col min="4" max="5" width="11.140625" bestFit="1" customWidth="1"/>
    <col min="6" max="6" width="15" bestFit="1" customWidth="1"/>
    <col min="7" max="9" width="11.140625" bestFit="1" customWidth="1"/>
    <col min="10" max="11" width="12.140625" bestFit="1" customWidth="1"/>
    <col min="12" max="14" width="15.140625" bestFit="1" customWidth="1"/>
  </cols>
  <sheetData>
    <row r="1" spans="1:14" x14ac:dyDescent="0.25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</row>
    <row r="2" spans="1:14" x14ac:dyDescent="0.25">
      <c r="A2" t="s">
        <v>107</v>
      </c>
      <c r="B2" t="s">
        <v>41</v>
      </c>
      <c r="C2" t="s">
        <v>41</v>
      </c>
      <c r="D2" t="s">
        <v>41</v>
      </c>
      <c r="E2" t="s">
        <v>41</v>
      </c>
      <c r="F2" t="s">
        <v>41</v>
      </c>
      <c r="G2" t="s">
        <v>41</v>
      </c>
      <c r="H2" t="s">
        <v>41</v>
      </c>
      <c r="I2" t="s">
        <v>41</v>
      </c>
      <c r="J2" t="s">
        <v>41</v>
      </c>
      <c r="K2" t="s">
        <v>41</v>
      </c>
      <c r="L2" t="s">
        <v>41</v>
      </c>
      <c r="M2" t="s">
        <v>41</v>
      </c>
      <c r="N2" t="s">
        <v>41</v>
      </c>
    </row>
    <row r="3" spans="1:14" x14ac:dyDescent="0.25">
      <c r="A3" t="s">
        <v>108</v>
      </c>
      <c r="B3" t="s">
        <v>41</v>
      </c>
      <c r="C3" t="s">
        <v>41</v>
      </c>
      <c r="D3" t="s">
        <v>41</v>
      </c>
      <c r="E3" t="s">
        <v>41</v>
      </c>
      <c r="F3" t="s">
        <v>41</v>
      </c>
      <c r="G3" t="s">
        <v>41</v>
      </c>
      <c r="H3" t="s">
        <v>41</v>
      </c>
      <c r="I3" t="s">
        <v>41</v>
      </c>
      <c r="J3" t="s">
        <v>41</v>
      </c>
      <c r="K3" t="s">
        <v>41</v>
      </c>
      <c r="L3" t="s">
        <v>41</v>
      </c>
      <c r="M3" t="s">
        <v>41</v>
      </c>
      <c r="N3" t="s">
        <v>41</v>
      </c>
    </row>
    <row r="4" spans="1:14" x14ac:dyDescent="0.25">
      <c r="A4" t="s">
        <v>109</v>
      </c>
      <c r="B4" t="s">
        <v>41</v>
      </c>
      <c r="C4" t="s">
        <v>41</v>
      </c>
      <c r="D4" t="s">
        <v>41</v>
      </c>
      <c r="E4" t="s">
        <v>41</v>
      </c>
      <c r="F4" t="s">
        <v>41</v>
      </c>
      <c r="G4" t="s">
        <v>41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</row>
    <row r="5" spans="1:14" x14ac:dyDescent="0.25">
      <c r="A5" t="s">
        <v>41</v>
      </c>
      <c r="B5" t="s">
        <v>41</v>
      </c>
      <c r="C5" t="s">
        <v>41</v>
      </c>
      <c r="D5" t="s">
        <v>41</v>
      </c>
      <c r="E5" t="s">
        <v>41</v>
      </c>
      <c r="F5" t="s">
        <v>41</v>
      </c>
      <c r="G5" t="s">
        <v>41</v>
      </c>
      <c r="H5" t="s">
        <v>41</v>
      </c>
      <c r="I5" t="s">
        <v>41</v>
      </c>
      <c r="J5" t="s">
        <v>41</v>
      </c>
      <c r="K5" t="s">
        <v>41</v>
      </c>
      <c r="L5" t="s">
        <v>41</v>
      </c>
      <c r="M5" t="s">
        <v>41</v>
      </c>
      <c r="N5" t="s">
        <v>41</v>
      </c>
    </row>
    <row r="6" spans="1:14" x14ac:dyDescent="0.25">
      <c r="A6" t="s">
        <v>110</v>
      </c>
      <c r="B6" t="s">
        <v>41</v>
      </c>
      <c r="C6" t="s">
        <v>41</v>
      </c>
      <c r="D6" t="s">
        <v>41</v>
      </c>
      <c r="E6" t="s">
        <v>41</v>
      </c>
      <c r="F6" t="s">
        <v>41</v>
      </c>
      <c r="G6" t="s">
        <v>41</v>
      </c>
      <c r="H6" t="s">
        <v>41</v>
      </c>
      <c r="I6" t="s">
        <v>41</v>
      </c>
      <c r="J6" t="s">
        <v>41</v>
      </c>
      <c r="K6" t="s">
        <v>41</v>
      </c>
      <c r="L6" t="s">
        <v>41</v>
      </c>
      <c r="M6" t="s">
        <v>41</v>
      </c>
      <c r="N6" t="s">
        <v>41</v>
      </c>
    </row>
    <row r="7" spans="1:14" x14ac:dyDescent="0.25">
      <c r="A7" t="s">
        <v>41</v>
      </c>
      <c r="B7" t="s">
        <v>41</v>
      </c>
      <c r="C7" t="s">
        <v>41</v>
      </c>
      <c r="D7" t="s">
        <v>41</v>
      </c>
      <c r="E7" t="s">
        <v>41</v>
      </c>
      <c r="F7" t="s">
        <v>41</v>
      </c>
      <c r="G7" t="s">
        <v>41</v>
      </c>
      <c r="H7" t="s">
        <v>41</v>
      </c>
      <c r="I7" t="s">
        <v>41</v>
      </c>
      <c r="J7" t="s">
        <v>41</v>
      </c>
      <c r="K7" t="s">
        <v>41</v>
      </c>
      <c r="L7" t="s">
        <v>41</v>
      </c>
      <c r="M7" t="s">
        <v>41</v>
      </c>
      <c r="N7" t="s">
        <v>41</v>
      </c>
    </row>
    <row r="8" spans="1:14" x14ac:dyDescent="0.25">
      <c r="A8" t="s">
        <v>111</v>
      </c>
      <c r="B8" t="s">
        <v>41</v>
      </c>
      <c r="C8" t="s">
        <v>41</v>
      </c>
      <c r="D8" t="s">
        <v>41</v>
      </c>
      <c r="E8" t="s">
        <v>41</v>
      </c>
      <c r="F8" t="s">
        <v>41</v>
      </c>
      <c r="G8" t="s">
        <v>41</v>
      </c>
      <c r="H8" t="s">
        <v>41</v>
      </c>
      <c r="I8" t="s">
        <v>41</v>
      </c>
      <c r="J8" t="s">
        <v>41</v>
      </c>
      <c r="K8" t="s">
        <v>41</v>
      </c>
      <c r="L8" t="s">
        <v>41</v>
      </c>
      <c r="M8" t="s">
        <v>41</v>
      </c>
      <c r="N8" t="s">
        <v>41</v>
      </c>
    </row>
    <row r="9" spans="1:14" x14ac:dyDescent="0.25">
      <c r="A9" t="s">
        <v>112</v>
      </c>
      <c r="B9" t="s">
        <v>113</v>
      </c>
      <c r="C9" t="s">
        <v>114</v>
      </c>
      <c r="D9" t="s">
        <v>41</v>
      </c>
      <c r="E9" t="s">
        <v>41</v>
      </c>
      <c r="F9" t="s">
        <v>41</v>
      </c>
      <c r="G9" t="s">
        <v>41</v>
      </c>
      <c r="H9" t="s">
        <v>41</v>
      </c>
      <c r="I9" t="s">
        <v>41</v>
      </c>
      <c r="J9" t="s">
        <v>41</v>
      </c>
      <c r="K9" t="s">
        <v>41</v>
      </c>
      <c r="L9" t="s">
        <v>41</v>
      </c>
      <c r="M9" t="s">
        <v>41</v>
      </c>
      <c r="N9" t="s">
        <v>41</v>
      </c>
    </row>
    <row r="10" spans="1:14" x14ac:dyDescent="0.25">
      <c r="A10" t="s">
        <v>115</v>
      </c>
      <c r="B10" t="s">
        <v>113</v>
      </c>
      <c r="C10" t="s">
        <v>116</v>
      </c>
      <c r="D10" t="s">
        <v>41</v>
      </c>
      <c r="E10" t="s">
        <v>41</v>
      </c>
      <c r="F10" t="s">
        <v>41</v>
      </c>
      <c r="G10" t="s">
        <v>41</v>
      </c>
      <c r="H10" t="s">
        <v>41</v>
      </c>
      <c r="I10" t="s">
        <v>41</v>
      </c>
      <c r="J10" t="s">
        <v>41</v>
      </c>
      <c r="K10" t="s">
        <v>41</v>
      </c>
      <c r="L10" t="s">
        <v>41</v>
      </c>
      <c r="M10" t="s">
        <v>41</v>
      </c>
      <c r="N10" t="s">
        <v>41</v>
      </c>
    </row>
    <row r="11" spans="1:14" x14ac:dyDescent="0.25">
      <c r="A11" t="s">
        <v>117</v>
      </c>
      <c r="B11" t="s">
        <v>41</v>
      </c>
      <c r="C11" t="s">
        <v>41</v>
      </c>
      <c r="D11" t="s">
        <v>41</v>
      </c>
      <c r="E11" t="s">
        <v>41</v>
      </c>
      <c r="F11" t="s">
        <v>41</v>
      </c>
      <c r="G11" t="s">
        <v>41</v>
      </c>
      <c r="H11" t="s">
        <v>41</v>
      </c>
      <c r="I11" t="s">
        <v>41</v>
      </c>
      <c r="J11" t="s">
        <v>41</v>
      </c>
      <c r="K11" t="s">
        <v>41</v>
      </c>
      <c r="L11" t="s">
        <v>41</v>
      </c>
      <c r="M11" t="s">
        <v>41</v>
      </c>
      <c r="N11" t="s">
        <v>41</v>
      </c>
    </row>
    <row r="12" spans="1:14" x14ac:dyDescent="0.25">
      <c r="A12" t="s">
        <v>118</v>
      </c>
      <c r="B12" t="s">
        <v>41</v>
      </c>
      <c r="C12" t="s">
        <v>41</v>
      </c>
      <c r="D12" t="s">
        <v>41</v>
      </c>
      <c r="E12" t="s">
        <v>41</v>
      </c>
      <c r="F12" t="s">
        <v>41</v>
      </c>
      <c r="G12" t="s">
        <v>41</v>
      </c>
      <c r="H12" t="s">
        <v>41</v>
      </c>
      <c r="I12" t="s">
        <v>41</v>
      </c>
      <c r="J12" t="s">
        <v>41</v>
      </c>
      <c r="K12" t="s">
        <v>41</v>
      </c>
      <c r="L12" t="s">
        <v>41</v>
      </c>
      <c r="M12" t="s">
        <v>41</v>
      </c>
      <c r="N12" t="s">
        <v>41</v>
      </c>
    </row>
    <row r="13" spans="1:14" x14ac:dyDescent="0.25">
      <c r="A13" t="s">
        <v>119</v>
      </c>
      <c r="B13" t="s">
        <v>41</v>
      </c>
      <c r="C13" t="s">
        <v>41</v>
      </c>
      <c r="D13" t="s">
        <v>41</v>
      </c>
      <c r="E13" t="s">
        <v>41</v>
      </c>
      <c r="F13" t="s">
        <v>41</v>
      </c>
      <c r="G13" t="s">
        <v>41</v>
      </c>
      <c r="H13" t="s">
        <v>41</v>
      </c>
      <c r="I13" t="s">
        <v>41</v>
      </c>
      <c r="J13" t="s">
        <v>41</v>
      </c>
      <c r="K13" t="s">
        <v>41</v>
      </c>
      <c r="L13" t="s">
        <v>41</v>
      </c>
      <c r="M13" t="s">
        <v>41</v>
      </c>
      <c r="N13" t="s">
        <v>41</v>
      </c>
    </row>
    <row r="14" spans="1:14" x14ac:dyDescent="0.25">
      <c r="A14" t="s">
        <v>120</v>
      </c>
      <c r="B14" t="s">
        <v>41</v>
      </c>
      <c r="C14" t="s">
        <v>41</v>
      </c>
      <c r="D14" t="s">
        <v>41</v>
      </c>
      <c r="E14" t="s">
        <v>41</v>
      </c>
      <c r="F14" t="s">
        <v>41</v>
      </c>
      <c r="G14" t="s">
        <v>41</v>
      </c>
      <c r="H14" t="s">
        <v>41</v>
      </c>
      <c r="I14" t="s">
        <v>41</v>
      </c>
      <c r="J14" t="s">
        <v>41</v>
      </c>
      <c r="K14" t="s">
        <v>41</v>
      </c>
      <c r="L14" t="s">
        <v>41</v>
      </c>
      <c r="M14" t="s">
        <v>41</v>
      </c>
      <c r="N14" t="s">
        <v>41</v>
      </c>
    </row>
    <row r="15" spans="1:14" x14ac:dyDescent="0.25">
      <c r="A15" t="s">
        <v>41</v>
      </c>
      <c r="B15" t="s">
        <v>41</v>
      </c>
      <c r="C15" t="s">
        <v>41</v>
      </c>
      <c r="D15" t="s">
        <v>41</v>
      </c>
      <c r="E15" t="s">
        <v>41</v>
      </c>
      <c r="F15" t="s">
        <v>41</v>
      </c>
      <c r="G15" t="s">
        <v>41</v>
      </c>
      <c r="H15" t="s">
        <v>41</v>
      </c>
      <c r="I15" t="s">
        <v>41</v>
      </c>
      <c r="J15" t="s">
        <v>41</v>
      </c>
      <c r="K15" t="s">
        <v>41</v>
      </c>
      <c r="L15" t="s">
        <v>41</v>
      </c>
      <c r="M15" t="s">
        <v>41</v>
      </c>
      <c r="N15" t="s">
        <v>41</v>
      </c>
    </row>
    <row r="16" spans="1:14" x14ac:dyDescent="0.25">
      <c r="A16" t="s">
        <v>121</v>
      </c>
      <c r="B16" t="s">
        <v>41</v>
      </c>
      <c r="C16" t="s">
        <v>41</v>
      </c>
      <c r="D16" t="s">
        <v>41</v>
      </c>
      <c r="E16" t="s">
        <v>41</v>
      </c>
      <c r="F16" t="s">
        <v>41</v>
      </c>
      <c r="G16" t="s">
        <v>41</v>
      </c>
      <c r="H16" t="s">
        <v>41</v>
      </c>
      <c r="I16" t="s">
        <v>41</v>
      </c>
      <c r="J16" t="s">
        <v>41</v>
      </c>
      <c r="K16" t="s">
        <v>41</v>
      </c>
      <c r="L16" t="s">
        <v>41</v>
      </c>
      <c r="M16" t="s">
        <v>41</v>
      </c>
      <c r="N16" t="s">
        <v>41</v>
      </c>
    </row>
    <row r="17" spans="1:14" x14ac:dyDescent="0.25">
      <c r="A17" t="s">
        <v>122</v>
      </c>
      <c r="B17" t="s">
        <v>123</v>
      </c>
      <c r="C17" t="s">
        <v>124</v>
      </c>
      <c r="D17" t="s">
        <v>125</v>
      </c>
      <c r="E17" t="s">
        <v>126</v>
      </c>
      <c r="F17" t="s">
        <v>127</v>
      </c>
      <c r="G17" t="s">
        <v>41</v>
      </c>
      <c r="H17" t="s">
        <v>41</v>
      </c>
      <c r="I17" t="s">
        <v>41</v>
      </c>
      <c r="J17" t="s">
        <v>41</v>
      </c>
      <c r="K17" t="s">
        <v>41</v>
      </c>
      <c r="L17" t="s">
        <v>41</v>
      </c>
      <c r="M17" t="s">
        <v>41</v>
      </c>
      <c r="N17" t="s">
        <v>41</v>
      </c>
    </row>
    <row r="18" spans="1:14" x14ac:dyDescent="0.25">
      <c r="A18" t="s">
        <v>128</v>
      </c>
      <c r="B18" t="s">
        <v>128</v>
      </c>
      <c r="C18" t="s">
        <v>129</v>
      </c>
      <c r="D18" t="s">
        <v>130</v>
      </c>
      <c r="E18" t="s">
        <v>131</v>
      </c>
      <c r="F18" t="s">
        <v>41</v>
      </c>
      <c r="G18" t="s">
        <v>41</v>
      </c>
      <c r="H18" t="s">
        <v>41</v>
      </c>
      <c r="I18" t="s">
        <v>41</v>
      </c>
      <c r="J18" t="s">
        <v>41</v>
      </c>
      <c r="K18" t="s">
        <v>41</v>
      </c>
      <c r="L18" t="s">
        <v>41</v>
      </c>
      <c r="M18" t="s">
        <v>41</v>
      </c>
      <c r="N18" t="s">
        <v>41</v>
      </c>
    </row>
    <row r="19" spans="1:14" x14ac:dyDescent="0.25">
      <c r="A19" t="s">
        <v>132</v>
      </c>
      <c r="B19" t="s">
        <v>128</v>
      </c>
      <c r="C19" t="s">
        <v>133</v>
      </c>
      <c r="D19" t="s">
        <v>134</v>
      </c>
      <c r="E19" t="s">
        <v>131</v>
      </c>
      <c r="F19" t="s">
        <v>41</v>
      </c>
      <c r="G19" t="s">
        <v>41</v>
      </c>
      <c r="H19" t="s">
        <v>41</v>
      </c>
      <c r="I19" t="s">
        <v>41</v>
      </c>
      <c r="J19" t="s">
        <v>41</v>
      </c>
      <c r="K19" t="s">
        <v>41</v>
      </c>
      <c r="L19" t="s">
        <v>41</v>
      </c>
      <c r="M19" t="s">
        <v>41</v>
      </c>
      <c r="N19" t="s">
        <v>41</v>
      </c>
    </row>
    <row r="20" spans="1:14" x14ac:dyDescent="0.25">
      <c r="A20" t="s">
        <v>135</v>
      </c>
      <c r="B20" t="s">
        <v>136</v>
      </c>
      <c r="C20" t="s">
        <v>133</v>
      </c>
      <c r="D20" t="s">
        <v>137</v>
      </c>
      <c r="E20" t="s">
        <v>131</v>
      </c>
      <c r="F20" t="s">
        <v>41</v>
      </c>
      <c r="G20" t="s">
        <v>41</v>
      </c>
      <c r="H20" t="s">
        <v>41</v>
      </c>
      <c r="I20" t="s">
        <v>41</v>
      </c>
      <c r="J20" t="s">
        <v>41</v>
      </c>
      <c r="K20" t="s">
        <v>41</v>
      </c>
      <c r="L20" t="s">
        <v>41</v>
      </c>
      <c r="M20" t="s">
        <v>41</v>
      </c>
      <c r="N20" t="s">
        <v>41</v>
      </c>
    </row>
    <row r="21" spans="1:14" x14ac:dyDescent="0.25">
      <c r="A21" t="s">
        <v>41</v>
      </c>
      <c r="B21" t="s">
        <v>41</v>
      </c>
      <c r="C21" t="s">
        <v>138</v>
      </c>
      <c r="D21" t="s">
        <v>139</v>
      </c>
      <c r="E21" t="s">
        <v>131</v>
      </c>
      <c r="F21" t="s">
        <v>41</v>
      </c>
      <c r="G21" t="s">
        <v>41</v>
      </c>
      <c r="H21" t="s">
        <v>41</v>
      </c>
      <c r="I21" t="s">
        <v>41</v>
      </c>
      <c r="J21" t="s">
        <v>41</v>
      </c>
      <c r="K21" t="s">
        <v>41</v>
      </c>
      <c r="L21" t="s">
        <v>41</v>
      </c>
      <c r="M21" t="s">
        <v>41</v>
      </c>
      <c r="N21" t="s">
        <v>41</v>
      </c>
    </row>
    <row r="22" spans="1:14" x14ac:dyDescent="0.25">
      <c r="A22" t="s">
        <v>140</v>
      </c>
      <c r="B22" t="s">
        <v>128</v>
      </c>
      <c r="C22" t="s">
        <v>133</v>
      </c>
      <c r="D22" t="s">
        <v>137</v>
      </c>
      <c r="E22" t="s">
        <v>131</v>
      </c>
      <c r="F22" t="s">
        <v>41</v>
      </c>
      <c r="G22" t="s">
        <v>41</v>
      </c>
      <c r="H22" t="s">
        <v>41</v>
      </c>
      <c r="I22" t="s">
        <v>41</v>
      </c>
      <c r="J22" t="s">
        <v>41</v>
      </c>
      <c r="K22" t="s">
        <v>41</v>
      </c>
      <c r="L22" t="s">
        <v>41</v>
      </c>
      <c r="M22" t="s">
        <v>41</v>
      </c>
      <c r="N22" t="s">
        <v>41</v>
      </c>
    </row>
    <row r="23" spans="1:14" x14ac:dyDescent="0.25">
      <c r="A23" t="s">
        <v>41</v>
      </c>
      <c r="B23" t="s">
        <v>41</v>
      </c>
      <c r="C23" t="s">
        <v>138</v>
      </c>
      <c r="D23" t="s">
        <v>139</v>
      </c>
      <c r="E23" t="s">
        <v>131</v>
      </c>
      <c r="F23" t="s">
        <v>41</v>
      </c>
      <c r="G23" t="s">
        <v>41</v>
      </c>
      <c r="H23" t="s">
        <v>41</v>
      </c>
      <c r="I23" t="s">
        <v>41</v>
      </c>
      <c r="J23" t="s">
        <v>41</v>
      </c>
      <c r="K23" t="s">
        <v>41</v>
      </c>
      <c r="L23" t="s">
        <v>41</v>
      </c>
      <c r="M23" t="s">
        <v>41</v>
      </c>
      <c r="N23" t="s">
        <v>41</v>
      </c>
    </row>
    <row r="24" spans="1:14" x14ac:dyDescent="0.25">
      <c r="A24" t="s">
        <v>41</v>
      </c>
      <c r="B24" t="s">
        <v>41</v>
      </c>
      <c r="C24" t="s">
        <v>133</v>
      </c>
      <c r="D24" t="s">
        <v>137</v>
      </c>
      <c r="E24" t="s">
        <v>131</v>
      </c>
      <c r="F24" t="s">
        <v>41</v>
      </c>
      <c r="G24" t="s">
        <v>41</v>
      </c>
      <c r="H24" t="s">
        <v>41</v>
      </c>
      <c r="I24" t="s">
        <v>41</v>
      </c>
      <c r="J24" t="s">
        <v>41</v>
      </c>
      <c r="K24" t="s">
        <v>41</v>
      </c>
      <c r="L24" t="s">
        <v>41</v>
      </c>
      <c r="M24" t="s">
        <v>41</v>
      </c>
      <c r="N24" t="s">
        <v>41</v>
      </c>
    </row>
    <row r="25" spans="1:14" x14ac:dyDescent="0.25">
      <c r="A25" t="s">
        <v>41</v>
      </c>
      <c r="B25" t="s">
        <v>41</v>
      </c>
      <c r="C25" t="s">
        <v>138</v>
      </c>
      <c r="D25" t="s">
        <v>137</v>
      </c>
      <c r="E25" t="s">
        <v>131</v>
      </c>
      <c r="F25" t="s">
        <v>41</v>
      </c>
      <c r="G25" t="s">
        <v>41</v>
      </c>
      <c r="H25" t="s">
        <v>41</v>
      </c>
      <c r="I25" t="s">
        <v>41</v>
      </c>
      <c r="J25" t="s">
        <v>41</v>
      </c>
      <c r="K25" t="s">
        <v>41</v>
      </c>
      <c r="L25" t="s">
        <v>41</v>
      </c>
      <c r="M25" t="s">
        <v>41</v>
      </c>
      <c r="N25" t="s">
        <v>41</v>
      </c>
    </row>
    <row r="26" spans="1:14" x14ac:dyDescent="0.25">
      <c r="A26" t="s">
        <v>141</v>
      </c>
      <c r="B26" t="s">
        <v>41</v>
      </c>
      <c r="C26" t="s">
        <v>41</v>
      </c>
      <c r="D26" t="s">
        <v>41</v>
      </c>
      <c r="E26" t="s">
        <v>41</v>
      </c>
      <c r="F26" t="s">
        <v>41</v>
      </c>
      <c r="G26" t="s">
        <v>41</v>
      </c>
      <c r="H26" t="s">
        <v>41</v>
      </c>
      <c r="I26" t="s">
        <v>41</v>
      </c>
      <c r="J26" t="s">
        <v>41</v>
      </c>
      <c r="K26" t="s">
        <v>41</v>
      </c>
      <c r="L26" t="s">
        <v>41</v>
      </c>
      <c r="M26" t="s">
        <v>41</v>
      </c>
      <c r="N26" t="s">
        <v>41</v>
      </c>
    </row>
    <row r="27" spans="1:14" x14ac:dyDescent="0.25">
      <c r="A27" t="s">
        <v>142</v>
      </c>
      <c r="B27" t="s">
        <v>41</v>
      </c>
      <c r="C27" t="s">
        <v>41</v>
      </c>
      <c r="D27" t="s">
        <v>41</v>
      </c>
      <c r="E27" t="s">
        <v>41</v>
      </c>
      <c r="F27" t="s">
        <v>41</v>
      </c>
      <c r="G27" t="s">
        <v>41</v>
      </c>
      <c r="H27" t="s">
        <v>41</v>
      </c>
      <c r="I27" t="s">
        <v>41</v>
      </c>
      <c r="J27" t="s">
        <v>41</v>
      </c>
      <c r="K27" t="s">
        <v>41</v>
      </c>
      <c r="L27" t="s">
        <v>41</v>
      </c>
      <c r="M27" t="s">
        <v>41</v>
      </c>
      <c r="N27" t="s">
        <v>41</v>
      </c>
    </row>
    <row r="28" spans="1:14" x14ac:dyDescent="0.25">
      <c r="A28" t="s">
        <v>143</v>
      </c>
      <c r="B28" t="s">
        <v>41</v>
      </c>
      <c r="C28" t="s">
        <v>41</v>
      </c>
      <c r="D28" t="s">
        <v>41</v>
      </c>
      <c r="E28" t="s">
        <v>41</v>
      </c>
      <c r="F28" t="s">
        <v>41</v>
      </c>
      <c r="G28" t="s">
        <v>41</v>
      </c>
      <c r="H28" t="s">
        <v>41</v>
      </c>
      <c r="I28" t="s">
        <v>41</v>
      </c>
      <c r="J28" t="s">
        <v>41</v>
      </c>
      <c r="K28" t="s">
        <v>41</v>
      </c>
      <c r="L28" t="s">
        <v>41</v>
      </c>
      <c r="M28" t="s">
        <v>41</v>
      </c>
      <c r="N28" t="s">
        <v>41</v>
      </c>
    </row>
    <row r="29" spans="1:14" x14ac:dyDescent="0.25">
      <c r="A29" t="s">
        <v>41</v>
      </c>
      <c r="B29" t="s">
        <v>41</v>
      </c>
      <c r="C29" t="s">
        <v>41</v>
      </c>
      <c r="D29" t="s">
        <v>41</v>
      </c>
      <c r="E29" t="s">
        <v>41</v>
      </c>
      <c r="F29" t="s">
        <v>41</v>
      </c>
      <c r="G29" t="s">
        <v>41</v>
      </c>
      <c r="H29" t="s">
        <v>41</v>
      </c>
      <c r="I29" t="s">
        <v>41</v>
      </c>
      <c r="J29" t="s">
        <v>41</v>
      </c>
      <c r="K29" t="s">
        <v>41</v>
      </c>
      <c r="L29" t="s">
        <v>41</v>
      </c>
      <c r="M29" t="s">
        <v>41</v>
      </c>
      <c r="N29" t="s">
        <v>41</v>
      </c>
    </row>
    <row r="30" spans="1:14" x14ac:dyDescent="0.25">
      <c r="A30" t="s">
        <v>144</v>
      </c>
      <c r="B30" t="s">
        <v>145</v>
      </c>
      <c r="C30" t="s">
        <v>146</v>
      </c>
      <c r="D30" t="s">
        <v>147</v>
      </c>
      <c r="E30" t="s">
        <v>148</v>
      </c>
      <c r="F30" t="s">
        <v>149</v>
      </c>
      <c r="G30" t="s">
        <v>150</v>
      </c>
      <c r="H30" t="s">
        <v>151</v>
      </c>
      <c r="I30" t="s">
        <v>152</v>
      </c>
      <c r="J30" t="s">
        <v>153</v>
      </c>
      <c r="K30" t="s">
        <v>154</v>
      </c>
      <c r="L30" t="s">
        <v>155</v>
      </c>
      <c r="M30" t="s">
        <v>156</v>
      </c>
      <c r="N30" t="s">
        <v>157</v>
      </c>
    </row>
    <row r="31" spans="1:14" x14ac:dyDescent="0.25">
      <c r="A31" t="s">
        <v>282</v>
      </c>
      <c r="B31" t="s">
        <v>41</v>
      </c>
      <c r="C31" t="s">
        <v>159</v>
      </c>
      <c r="D31" t="s">
        <v>160</v>
      </c>
      <c r="E31" t="s">
        <v>283</v>
      </c>
      <c r="F31" t="s">
        <v>162</v>
      </c>
      <c r="G31" t="s">
        <v>41</v>
      </c>
      <c r="H31" t="s">
        <v>41</v>
      </c>
      <c r="I31" t="s">
        <v>41</v>
      </c>
      <c r="J31" t="s">
        <v>41</v>
      </c>
      <c r="K31" t="s">
        <v>187</v>
      </c>
      <c r="L31" t="s">
        <v>41</v>
      </c>
      <c r="M31" t="s">
        <v>41</v>
      </c>
      <c r="N31" t="s">
        <v>41</v>
      </c>
    </row>
    <row r="32" spans="1:14" x14ac:dyDescent="0.25">
      <c r="A32" t="s">
        <v>284</v>
      </c>
      <c r="B32" t="s">
        <v>41</v>
      </c>
      <c r="C32" t="s">
        <v>159</v>
      </c>
      <c r="D32" t="s">
        <v>160</v>
      </c>
      <c r="E32" t="s">
        <v>285</v>
      </c>
      <c r="F32" t="s">
        <v>162</v>
      </c>
      <c r="G32" t="s">
        <v>41</v>
      </c>
      <c r="H32" t="s">
        <v>41</v>
      </c>
      <c r="I32" t="s">
        <v>41</v>
      </c>
      <c r="J32" t="s">
        <v>41</v>
      </c>
      <c r="K32" t="s">
        <v>180</v>
      </c>
      <c r="L32" t="s">
        <v>41</v>
      </c>
      <c r="M32" t="s">
        <v>41</v>
      </c>
      <c r="N32" t="s">
        <v>41</v>
      </c>
    </row>
    <row r="33" spans="1:14" x14ac:dyDescent="0.25">
      <c r="A33" t="s">
        <v>286</v>
      </c>
      <c r="B33" t="s">
        <v>41</v>
      </c>
      <c r="C33" t="s">
        <v>159</v>
      </c>
      <c r="D33" t="s">
        <v>160</v>
      </c>
      <c r="E33" t="s">
        <v>287</v>
      </c>
      <c r="F33" t="s">
        <v>162</v>
      </c>
      <c r="G33" t="s">
        <v>41</v>
      </c>
      <c r="H33" t="s">
        <v>41</v>
      </c>
      <c r="I33" t="s">
        <v>41</v>
      </c>
      <c r="J33" t="s">
        <v>41</v>
      </c>
      <c r="K33" t="s">
        <v>180</v>
      </c>
      <c r="L33" t="s">
        <v>41</v>
      </c>
      <c r="M33" t="s">
        <v>41</v>
      </c>
      <c r="N33" t="s">
        <v>41</v>
      </c>
    </row>
    <row r="34" spans="1:14" x14ac:dyDescent="0.25">
      <c r="A34" t="s">
        <v>288</v>
      </c>
      <c r="B34" t="s">
        <v>41</v>
      </c>
      <c r="C34" t="s">
        <v>159</v>
      </c>
      <c r="D34" t="s">
        <v>160</v>
      </c>
      <c r="E34" t="s">
        <v>289</v>
      </c>
      <c r="F34" t="s">
        <v>162</v>
      </c>
      <c r="G34" t="s">
        <v>41</v>
      </c>
      <c r="H34" t="s">
        <v>41</v>
      </c>
      <c r="I34" t="s">
        <v>41</v>
      </c>
      <c r="J34" t="s">
        <v>41</v>
      </c>
      <c r="K34" t="s">
        <v>180</v>
      </c>
      <c r="L34" t="s">
        <v>41</v>
      </c>
      <c r="M34" t="s">
        <v>41</v>
      </c>
      <c r="N34" t="s">
        <v>41</v>
      </c>
    </row>
    <row r="35" spans="1:14" x14ac:dyDescent="0.25">
      <c r="A35" t="s">
        <v>290</v>
      </c>
      <c r="B35" t="s">
        <v>41</v>
      </c>
      <c r="C35" t="s">
        <v>159</v>
      </c>
      <c r="D35" t="s">
        <v>160</v>
      </c>
      <c r="E35" t="s">
        <v>291</v>
      </c>
      <c r="F35" t="s">
        <v>162</v>
      </c>
      <c r="G35" t="s">
        <v>41</v>
      </c>
      <c r="H35" t="s">
        <v>41</v>
      </c>
      <c r="I35" t="s">
        <v>41</v>
      </c>
      <c r="J35" t="s">
        <v>41</v>
      </c>
      <c r="K35" t="s">
        <v>180</v>
      </c>
      <c r="L35" t="s">
        <v>41</v>
      </c>
      <c r="M35" t="s">
        <v>41</v>
      </c>
      <c r="N35" t="s">
        <v>41</v>
      </c>
    </row>
    <row r="36" spans="1:14" x14ac:dyDescent="0.25">
      <c r="A36" t="s">
        <v>292</v>
      </c>
      <c r="B36" t="s">
        <v>41</v>
      </c>
      <c r="C36" t="s">
        <v>159</v>
      </c>
      <c r="D36" t="s">
        <v>160</v>
      </c>
      <c r="E36" t="s">
        <v>293</v>
      </c>
      <c r="F36" t="s">
        <v>162</v>
      </c>
      <c r="G36" t="s">
        <v>41</v>
      </c>
      <c r="H36" t="s">
        <v>41</v>
      </c>
      <c r="I36" t="s">
        <v>41</v>
      </c>
      <c r="J36" t="s">
        <v>41</v>
      </c>
      <c r="K36" t="s">
        <v>180</v>
      </c>
      <c r="L36" t="s">
        <v>41</v>
      </c>
      <c r="M36" t="s">
        <v>41</v>
      </c>
      <c r="N36" t="s">
        <v>41</v>
      </c>
    </row>
    <row r="37" spans="1:14" x14ac:dyDescent="0.25">
      <c r="A37" t="s">
        <v>294</v>
      </c>
      <c r="B37" t="s">
        <v>41</v>
      </c>
      <c r="C37" t="s">
        <v>159</v>
      </c>
      <c r="D37" t="s">
        <v>160</v>
      </c>
      <c r="E37" t="s">
        <v>295</v>
      </c>
      <c r="F37" t="s">
        <v>162</v>
      </c>
      <c r="G37" t="s">
        <v>41</v>
      </c>
      <c r="H37" t="s">
        <v>41</v>
      </c>
      <c r="I37" t="s">
        <v>41</v>
      </c>
      <c r="J37" t="s">
        <v>41</v>
      </c>
      <c r="K37" t="s">
        <v>187</v>
      </c>
      <c r="L37" t="s">
        <v>41</v>
      </c>
      <c r="M37" t="s">
        <v>41</v>
      </c>
      <c r="N37" t="s">
        <v>41</v>
      </c>
    </row>
    <row r="38" spans="1:14" x14ac:dyDescent="0.25">
      <c r="A38" t="s">
        <v>296</v>
      </c>
      <c r="B38" t="s">
        <v>41</v>
      </c>
      <c r="C38" t="s">
        <v>159</v>
      </c>
      <c r="D38" t="s">
        <v>160</v>
      </c>
      <c r="E38" t="s">
        <v>297</v>
      </c>
      <c r="F38" t="s">
        <v>162</v>
      </c>
      <c r="G38" t="s">
        <v>41</v>
      </c>
      <c r="H38" t="s">
        <v>41</v>
      </c>
      <c r="I38" t="s">
        <v>41</v>
      </c>
      <c r="J38" t="s">
        <v>41</v>
      </c>
      <c r="K38" t="s">
        <v>187</v>
      </c>
      <c r="L38" t="s">
        <v>41</v>
      </c>
      <c r="M38" t="s">
        <v>41</v>
      </c>
      <c r="N38" t="s">
        <v>41</v>
      </c>
    </row>
    <row r="39" spans="1:14" x14ac:dyDescent="0.25">
      <c r="A39" t="s">
        <v>298</v>
      </c>
      <c r="B39" t="s">
        <v>41</v>
      </c>
      <c r="C39" t="s">
        <v>159</v>
      </c>
      <c r="D39" t="s">
        <v>160</v>
      </c>
      <c r="E39" t="s">
        <v>299</v>
      </c>
      <c r="F39" t="s">
        <v>162</v>
      </c>
      <c r="G39" t="s">
        <v>41</v>
      </c>
      <c r="H39" t="s">
        <v>41</v>
      </c>
      <c r="I39" t="s">
        <v>41</v>
      </c>
      <c r="J39" t="s">
        <v>41</v>
      </c>
      <c r="K39" t="s">
        <v>187</v>
      </c>
      <c r="L39" t="s">
        <v>41</v>
      </c>
      <c r="M39" t="s">
        <v>41</v>
      </c>
      <c r="N39" t="s">
        <v>41</v>
      </c>
    </row>
    <row r="40" spans="1:14" x14ac:dyDescent="0.25">
      <c r="A40" t="s">
        <v>300</v>
      </c>
      <c r="B40" t="s">
        <v>41</v>
      </c>
      <c r="C40" t="s">
        <v>159</v>
      </c>
      <c r="D40" t="s">
        <v>160</v>
      </c>
      <c r="E40" t="s">
        <v>301</v>
      </c>
      <c r="F40" t="s">
        <v>162</v>
      </c>
      <c r="G40" t="s">
        <v>41</v>
      </c>
      <c r="H40" t="s">
        <v>41</v>
      </c>
      <c r="I40" t="s">
        <v>41</v>
      </c>
      <c r="J40" t="s">
        <v>41</v>
      </c>
      <c r="K40" t="s">
        <v>254</v>
      </c>
      <c r="L40" t="s">
        <v>41</v>
      </c>
      <c r="M40" t="s">
        <v>41</v>
      </c>
      <c r="N40" t="s">
        <v>41</v>
      </c>
    </row>
    <row r="41" spans="1:14" x14ac:dyDescent="0.25">
      <c r="A41" t="s">
        <v>302</v>
      </c>
      <c r="B41" t="s">
        <v>41</v>
      </c>
      <c r="C41" t="s">
        <v>159</v>
      </c>
      <c r="D41" t="s">
        <v>160</v>
      </c>
      <c r="E41" t="s">
        <v>303</v>
      </c>
      <c r="F41" t="s">
        <v>162</v>
      </c>
      <c r="G41" t="s">
        <v>41</v>
      </c>
      <c r="H41" t="s">
        <v>41</v>
      </c>
      <c r="I41" t="s">
        <v>41</v>
      </c>
      <c r="J41" t="s">
        <v>41</v>
      </c>
      <c r="K41" t="s">
        <v>187</v>
      </c>
      <c r="L41" t="s">
        <v>41</v>
      </c>
      <c r="M41" t="s">
        <v>41</v>
      </c>
      <c r="N41" t="s">
        <v>41</v>
      </c>
    </row>
    <row r="42" spans="1:14" x14ac:dyDescent="0.25">
      <c r="A42" t="s">
        <v>304</v>
      </c>
      <c r="B42" t="s">
        <v>41</v>
      </c>
      <c r="C42" t="s">
        <v>159</v>
      </c>
      <c r="D42" t="s">
        <v>160</v>
      </c>
      <c r="E42" t="s">
        <v>305</v>
      </c>
      <c r="F42" t="s">
        <v>162</v>
      </c>
      <c r="G42" t="s">
        <v>41</v>
      </c>
      <c r="H42" t="s">
        <v>41</v>
      </c>
      <c r="I42" t="s">
        <v>41</v>
      </c>
      <c r="J42" t="s">
        <v>41</v>
      </c>
      <c r="K42" t="s">
        <v>187</v>
      </c>
      <c r="L42" t="s">
        <v>41</v>
      </c>
      <c r="M42" t="s">
        <v>41</v>
      </c>
      <c r="N42" t="s">
        <v>41</v>
      </c>
    </row>
    <row r="43" spans="1:14" x14ac:dyDescent="0.25">
      <c r="A43" t="s">
        <v>306</v>
      </c>
      <c r="B43" t="s">
        <v>41</v>
      </c>
      <c r="C43" t="s">
        <v>159</v>
      </c>
      <c r="D43" t="s">
        <v>160</v>
      </c>
      <c r="E43" t="s">
        <v>307</v>
      </c>
      <c r="F43" t="s">
        <v>162</v>
      </c>
      <c r="G43" t="s">
        <v>41</v>
      </c>
      <c r="H43" t="s">
        <v>41</v>
      </c>
      <c r="I43" t="s">
        <v>41</v>
      </c>
      <c r="J43" t="s">
        <v>41</v>
      </c>
      <c r="K43" t="s">
        <v>254</v>
      </c>
      <c r="L43" t="s">
        <v>41</v>
      </c>
      <c r="M43" t="s">
        <v>41</v>
      </c>
      <c r="N43" t="s">
        <v>41</v>
      </c>
    </row>
    <row r="44" spans="1:14" x14ac:dyDescent="0.25">
      <c r="A44" t="s">
        <v>308</v>
      </c>
      <c r="B44" t="s">
        <v>41</v>
      </c>
      <c r="C44" t="s">
        <v>159</v>
      </c>
      <c r="D44" t="s">
        <v>160</v>
      </c>
      <c r="E44" t="s">
        <v>309</v>
      </c>
      <c r="F44" t="s">
        <v>162</v>
      </c>
      <c r="G44" t="s">
        <v>41</v>
      </c>
      <c r="H44" t="s">
        <v>41</v>
      </c>
      <c r="I44" t="s">
        <v>41</v>
      </c>
      <c r="J44" t="s">
        <v>41</v>
      </c>
      <c r="K44" t="s">
        <v>254</v>
      </c>
      <c r="L44" t="s">
        <v>41</v>
      </c>
      <c r="M44" t="s">
        <v>41</v>
      </c>
      <c r="N44" t="s">
        <v>41</v>
      </c>
    </row>
    <row r="45" spans="1:14" x14ac:dyDescent="0.25">
      <c r="A45" t="s">
        <v>310</v>
      </c>
      <c r="B45" t="s">
        <v>41</v>
      </c>
      <c r="C45" t="s">
        <v>159</v>
      </c>
      <c r="D45" t="s">
        <v>160</v>
      </c>
      <c r="E45" t="s">
        <v>311</v>
      </c>
      <c r="F45" t="s">
        <v>162</v>
      </c>
      <c r="G45" t="s">
        <v>41</v>
      </c>
      <c r="H45" t="s">
        <v>41</v>
      </c>
      <c r="I45" t="s">
        <v>41</v>
      </c>
      <c r="J45" t="s">
        <v>41</v>
      </c>
      <c r="K45" t="s">
        <v>187</v>
      </c>
      <c r="L45" t="s">
        <v>41</v>
      </c>
      <c r="M45" t="s">
        <v>41</v>
      </c>
      <c r="N45" t="s">
        <v>41</v>
      </c>
    </row>
    <row r="46" spans="1:14" x14ac:dyDescent="0.25">
      <c r="A46" t="s">
        <v>312</v>
      </c>
      <c r="B46" t="s">
        <v>41</v>
      </c>
      <c r="C46" t="s">
        <v>159</v>
      </c>
      <c r="D46" t="s">
        <v>160</v>
      </c>
      <c r="E46" t="s">
        <v>313</v>
      </c>
      <c r="F46" t="s">
        <v>162</v>
      </c>
      <c r="G46" t="s">
        <v>41</v>
      </c>
      <c r="H46" t="s">
        <v>41</v>
      </c>
      <c r="I46" t="s">
        <v>41</v>
      </c>
      <c r="J46" t="s">
        <v>41</v>
      </c>
      <c r="K46" t="s">
        <v>257</v>
      </c>
      <c r="L46" t="s">
        <v>41</v>
      </c>
      <c r="M46" t="s">
        <v>41</v>
      </c>
      <c r="N46" t="s">
        <v>41</v>
      </c>
    </row>
    <row r="47" spans="1:14" x14ac:dyDescent="0.25">
      <c r="A47" t="s">
        <v>314</v>
      </c>
      <c r="B47" t="s">
        <v>41</v>
      </c>
      <c r="C47" t="s">
        <v>159</v>
      </c>
      <c r="D47" t="s">
        <v>160</v>
      </c>
      <c r="E47" t="s">
        <v>315</v>
      </c>
      <c r="F47" t="s">
        <v>162</v>
      </c>
      <c r="G47" t="s">
        <v>41</v>
      </c>
      <c r="H47" t="s">
        <v>41</v>
      </c>
      <c r="I47" t="s">
        <v>41</v>
      </c>
      <c r="J47" t="s">
        <v>41</v>
      </c>
      <c r="K47" t="s">
        <v>254</v>
      </c>
      <c r="L47" t="s">
        <v>41</v>
      </c>
      <c r="M47" t="s">
        <v>41</v>
      </c>
      <c r="N47" t="s">
        <v>41</v>
      </c>
    </row>
    <row r="48" spans="1:14" x14ac:dyDescent="0.25">
      <c r="A48" t="s">
        <v>316</v>
      </c>
      <c r="B48" t="s">
        <v>41</v>
      </c>
      <c r="C48" t="s">
        <v>159</v>
      </c>
      <c r="D48" t="s">
        <v>160</v>
      </c>
      <c r="E48" t="s">
        <v>317</v>
      </c>
      <c r="F48" t="s">
        <v>162</v>
      </c>
      <c r="G48" t="s">
        <v>41</v>
      </c>
      <c r="H48" t="s">
        <v>41</v>
      </c>
      <c r="I48" t="s">
        <v>41</v>
      </c>
      <c r="J48" t="s">
        <v>41</v>
      </c>
      <c r="K48" t="s">
        <v>254</v>
      </c>
      <c r="L48" t="s">
        <v>41</v>
      </c>
      <c r="M48" t="s">
        <v>41</v>
      </c>
      <c r="N48" t="s">
        <v>41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7A7B2-75EE-414C-AA77-92971055D0C8}">
  <dimension ref="A1:N45"/>
  <sheetViews>
    <sheetView topLeftCell="A10" workbookViewId="0">
      <selection activeCell="A31" sqref="A31:E45"/>
    </sheetView>
  </sheetViews>
  <sheetFormatPr defaultRowHeight="15" x14ac:dyDescent="0.25"/>
  <cols>
    <col min="1" max="1" width="60.28515625" bestFit="1" customWidth="1"/>
    <col min="2" max="2" width="13.42578125" bestFit="1" customWidth="1"/>
    <col min="3" max="3" width="13.140625" bestFit="1" customWidth="1"/>
    <col min="4" max="5" width="11.140625" bestFit="1" customWidth="1"/>
    <col min="6" max="6" width="15" bestFit="1" customWidth="1"/>
    <col min="7" max="9" width="11.140625" bestFit="1" customWidth="1"/>
    <col min="10" max="11" width="12.140625" bestFit="1" customWidth="1"/>
    <col min="12" max="14" width="15.140625" bestFit="1" customWidth="1"/>
  </cols>
  <sheetData>
    <row r="1" spans="1:14" x14ac:dyDescent="0.25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</row>
    <row r="2" spans="1:14" x14ac:dyDescent="0.25">
      <c r="A2" t="s">
        <v>107</v>
      </c>
      <c r="B2" t="s">
        <v>41</v>
      </c>
      <c r="C2" t="s">
        <v>41</v>
      </c>
      <c r="D2" t="s">
        <v>41</v>
      </c>
      <c r="E2" t="s">
        <v>41</v>
      </c>
      <c r="F2" t="s">
        <v>41</v>
      </c>
      <c r="G2" t="s">
        <v>41</v>
      </c>
      <c r="H2" t="s">
        <v>41</v>
      </c>
      <c r="I2" t="s">
        <v>41</v>
      </c>
      <c r="J2" t="s">
        <v>41</v>
      </c>
      <c r="K2" t="s">
        <v>41</v>
      </c>
      <c r="L2" t="s">
        <v>41</v>
      </c>
      <c r="M2" t="s">
        <v>41</v>
      </c>
      <c r="N2" t="s">
        <v>41</v>
      </c>
    </row>
    <row r="3" spans="1:14" x14ac:dyDescent="0.25">
      <c r="A3" t="s">
        <v>108</v>
      </c>
      <c r="B3" t="s">
        <v>41</v>
      </c>
      <c r="C3" t="s">
        <v>41</v>
      </c>
      <c r="D3" t="s">
        <v>41</v>
      </c>
      <c r="E3" t="s">
        <v>41</v>
      </c>
      <c r="F3" t="s">
        <v>41</v>
      </c>
      <c r="G3" t="s">
        <v>41</v>
      </c>
      <c r="H3" t="s">
        <v>41</v>
      </c>
      <c r="I3" t="s">
        <v>41</v>
      </c>
      <c r="J3" t="s">
        <v>41</v>
      </c>
      <c r="K3" t="s">
        <v>41</v>
      </c>
      <c r="L3" t="s">
        <v>41</v>
      </c>
      <c r="M3" t="s">
        <v>41</v>
      </c>
      <c r="N3" t="s">
        <v>41</v>
      </c>
    </row>
    <row r="4" spans="1:14" x14ac:dyDescent="0.25">
      <c r="A4" t="s">
        <v>109</v>
      </c>
      <c r="B4" t="s">
        <v>41</v>
      </c>
      <c r="C4" t="s">
        <v>41</v>
      </c>
      <c r="D4" t="s">
        <v>41</v>
      </c>
      <c r="E4" t="s">
        <v>41</v>
      </c>
      <c r="F4" t="s">
        <v>41</v>
      </c>
      <c r="G4" t="s">
        <v>41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</row>
    <row r="5" spans="1:14" x14ac:dyDescent="0.25">
      <c r="A5" t="s">
        <v>41</v>
      </c>
      <c r="B5" t="s">
        <v>41</v>
      </c>
      <c r="C5" t="s">
        <v>41</v>
      </c>
      <c r="D5" t="s">
        <v>41</v>
      </c>
      <c r="E5" t="s">
        <v>41</v>
      </c>
      <c r="F5" t="s">
        <v>41</v>
      </c>
      <c r="G5" t="s">
        <v>41</v>
      </c>
      <c r="H5" t="s">
        <v>41</v>
      </c>
      <c r="I5" t="s">
        <v>41</v>
      </c>
      <c r="J5" t="s">
        <v>41</v>
      </c>
      <c r="K5" t="s">
        <v>41</v>
      </c>
      <c r="L5" t="s">
        <v>41</v>
      </c>
      <c r="M5" t="s">
        <v>41</v>
      </c>
      <c r="N5" t="s">
        <v>41</v>
      </c>
    </row>
    <row r="6" spans="1:14" x14ac:dyDescent="0.25">
      <c r="A6" t="s">
        <v>110</v>
      </c>
      <c r="B6" t="s">
        <v>41</v>
      </c>
      <c r="C6" t="s">
        <v>41</v>
      </c>
      <c r="D6" t="s">
        <v>41</v>
      </c>
      <c r="E6" t="s">
        <v>41</v>
      </c>
      <c r="F6" t="s">
        <v>41</v>
      </c>
      <c r="G6" t="s">
        <v>41</v>
      </c>
      <c r="H6" t="s">
        <v>41</v>
      </c>
      <c r="I6" t="s">
        <v>41</v>
      </c>
      <c r="J6" t="s">
        <v>41</v>
      </c>
      <c r="K6" t="s">
        <v>41</v>
      </c>
      <c r="L6" t="s">
        <v>41</v>
      </c>
      <c r="M6" t="s">
        <v>41</v>
      </c>
      <c r="N6" t="s">
        <v>41</v>
      </c>
    </row>
    <row r="7" spans="1:14" x14ac:dyDescent="0.25">
      <c r="A7" t="s">
        <v>41</v>
      </c>
      <c r="B7" t="s">
        <v>41</v>
      </c>
      <c r="C7" t="s">
        <v>41</v>
      </c>
      <c r="D7" t="s">
        <v>41</v>
      </c>
      <c r="E7" t="s">
        <v>41</v>
      </c>
      <c r="F7" t="s">
        <v>41</v>
      </c>
      <c r="G7" t="s">
        <v>41</v>
      </c>
      <c r="H7" t="s">
        <v>41</v>
      </c>
      <c r="I7" t="s">
        <v>41</v>
      </c>
      <c r="J7" t="s">
        <v>41</v>
      </c>
      <c r="K7" t="s">
        <v>41</v>
      </c>
      <c r="L7" t="s">
        <v>41</v>
      </c>
      <c r="M7" t="s">
        <v>41</v>
      </c>
      <c r="N7" t="s">
        <v>41</v>
      </c>
    </row>
    <row r="8" spans="1:14" x14ac:dyDescent="0.25">
      <c r="A8" t="s">
        <v>111</v>
      </c>
      <c r="B8" t="s">
        <v>41</v>
      </c>
      <c r="C8" t="s">
        <v>41</v>
      </c>
      <c r="D8" t="s">
        <v>41</v>
      </c>
      <c r="E8" t="s">
        <v>41</v>
      </c>
      <c r="F8" t="s">
        <v>41</v>
      </c>
      <c r="G8" t="s">
        <v>41</v>
      </c>
      <c r="H8" t="s">
        <v>41</v>
      </c>
      <c r="I8" t="s">
        <v>41</v>
      </c>
      <c r="J8" t="s">
        <v>41</v>
      </c>
      <c r="K8" t="s">
        <v>41</v>
      </c>
      <c r="L8" t="s">
        <v>41</v>
      </c>
      <c r="M8" t="s">
        <v>41</v>
      </c>
      <c r="N8" t="s">
        <v>41</v>
      </c>
    </row>
    <row r="9" spans="1:14" x14ac:dyDescent="0.25">
      <c r="A9" t="s">
        <v>112</v>
      </c>
      <c r="B9" t="s">
        <v>113</v>
      </c>
      <c r="C9" t="s">
        <v>114</v>
      </c>
      <c r="D9" t="s">
        <v>41</v>
      </c>
      <c r="E9" t="s">
        <v>41</v>
      </c>
      <c r="F9" t="s">
        <v>41</v>
      </c>
      <c r="G9" t="s">
        <v>41</v>
      </c>
      <c r="H9" t="s">
        <v>41</v>
      </c>
      <c r="I9" t="s">
        <v>41</v>
      </c>
      <c r="J9" t="s">
        <v>41</v>
      </c>
      <c r="K9" t="s">
        <v>41</v>
      </c>
      <c r="L9" t="s">
        <v>41</v>
      </c>
      <c r="M9" t="s">
        <v>41</v>
      </c>
      <c r="N9" t="s">
        <v>41</v>
      </c>
    </row>
    <row r="10" spans="1:14" x14ac:dyDescent="0.25">
      <c r="A10" t="s">
        <v>115</v>
      </c>
      <c r="B10" t="s">
        <v>113</v>
      </c>
      <c r="C10" t="s">
        <v>116</v>
      </c>
      <c r="D10" t="s">
        <v>41</v>
      </c>
      <c r="E10" t="s">
        <v>41</v>
      </c>
      <c r="F10" t="s">
        <v>41</v>
      </c>
      <c r="G10" t="s">
        <v>41</v>
      </c>
      <c r="H10" t="s">
        <v>41</v>
      </c>
      <c r="I10" t="s">
        <v>41</v>
      </c>
      <c r="J10" t="s">
        <v>41</v>
      </c>
      <c r="K10" t="s">
        <v>41</v>
      </c>
      <c r="L10" t="s">
        <v>41</v>
      </c>
      <c r="M10" t="s">
        <v>41</v>
      </c>
      <c r="N10" t="s">
        <v>41</v>
      </c>
    </row>
    <row r="11" spans="1:14" x14ac:dyDescent="0.25">
      <c r="A11" t="s">
        <v>117</v>
      </c>
      <c r="B11" t="s">
        <v>41</v>
      </c>
      <c r="C11" t="s">
        <v>41</v>
      </c>
      <c r="D11" t="s">
        <v>41</v>
      </c>
      <c r="E11" t="s">
        <v>41</v>
      </c>
      <c r="F11" t="s">
        <v>41</v>
      </c>
      <c r="G11" t="s">
        <v>41</v>
      </c>
      <c r="H11" t="s">
        <v>41</v>
      </c>
      <c r="I11" t="s">
        <v>41</v>
      </c>
      <c r="J11" t="s">
        <v>41</v>
      </c>
      <c r="K11" t="s">
        <v>41</v>
      </c>
      <c r="L11" t="s">
        <v>41</v>
      </c>
      <c r="M11" t="s">
        <v>41</v>
      </c>
      <c r="N11" t="s">
        <v>41</v>
      </c>
    </row>
    <row r="12" spans="1:14" x14ac:dyDescent="0.25">
      <c r="A12" t="s">
        <v>118</v>
      </c>
      <c r="B12" t="s">
        <v>41</v>
      </c>
      <c r="C12" t="s">
        <v>41</v>
      </c>
      <c r="D12" t="s">
        <v>41</v>
      </c>
      <c r="E12" t="s">
        <v>41</v>
      </c>
      <c r="F12" t="s">
        <v>41</v>
      </c>
      <c r="G12" t="s">
        <v>41</v>
      </c>
      <c r="H12" t="s">
        <v>41</v>
      </c>
      <c r="I12" t="s">
        <v>41</v>
      </c>
      <c r="J12" t="s">
        <v>41</v>
      </c>
      <c r="K12" t="s">
        <v>41</v>
      </c>
      <c r="L12" t="s">
        <v>41</v>
      </c>
      <c r="M12" t="s">
        <v>41</v>
      </c>
      <c r="N12" t="s">
        <v>41</v>
      </c>
    </row>
    <row r="13" spans="1:14" x14ac:dyDescent="0.25">
      <c r="A13" t="s">
        <v>119</v>
      </c>
      <c r="B13" t="s">
        <v>41</v>
      </c>
      <c r="C13" t="s">
        <v>41</v>
      </c>
      <c r="D13" t="s">
        <v>41</v>
      </c>
      <c r="E13" t="s">
        <v>41</v>
      </c>
      <c r="F13" t="s">
        <v>41</v>
      </c>
      <c r="G13" t="s">
        <v>41</v>
      </c>
      <c r="H13" t="s">
        <v>41</v>
      </c>
      <c r="I13" t="s">
        <v>41</v>
      </c>
      <c r="J13" t="s">
        <v>41</v>
      </c>
      <c r="K13" t="s">
        <v>41</v>
      </c>
      <c r="L13" t="s">
        <v>41</v>
      </c>
      <c r="M13" t="s">
        <v>41</v>
      </c>
      <c r="N13" t="s">
        <v>41</v>
      </c>
    </row>
    <row r="14" spans="1:14" x14ac:dyDescent="0.25">
      <c r="A14" t="s">
        <v>120</v>
      </c>
      <c r="B14" t="s">
        <v>41</v>
      </c>
      <c r="C14" t="s">
        <v>41</v>
      </c>
      <c r="D14" t="s">
        <v>41</v>
      </c>
      <c r="E14" t="s">
        <v>41</v>
      </c>
      <c r="F14" t="s">
        <v>41</v>
      </c>
      <c r="G14" t="s">
        <v>41</v>
      </c>
      <c r="H14" t="s">
        <v>41</v>
      </c>
      <c r="I14" t="s">
        <v>41</v>
      </c>
      <c r="J14" t="s">
        <v>41</v>
      </c>
      <c r="K14" t="s">
        <v>41</v>
      </c>
      <c r="L14" t="s">
        <v>41</v>
      </c>
      <c r="M14" t="s">
        <v>41</v>
      </c>
      <c r="N14" t="s">
        <v>41</v>
      </c>
    </row>
    <row r="15" spans="1:14" x14ac:dyDescent="0.25">
      <c r="A15" t="s">
        <v>41</v>
      </c>
      <c r="B15" t="s">
        <v>41</v>
      </c>
      <c r="C15" t="s">
        <v>41</v>
      </c>
      <c r="D15" t="s">
        <v>41</v>
      </c>
      <c r="E15" t="s">
        <v>41</v>
      </c>
      <c r="F15" t="s">
        <v>41</v>
      </c>
      <c r="G15" t="s">
        <v>41</v>
      </c>
      <c r="H15" t="s">
        <v>41</v>
      </c>
      <c r="I15" t="s">
        <v>41</v>
      </c>
      <c r="J15" t="s">
        <v>41</v>
      </c>
      <c r="K15" t="s">
        <v>41</v>
      </c>
      <c r="L15" t="s">
        <v>41</v>
      </c>
      <c r="M15" t="s">
        <v>41</v>
      </c>
      <c r="N15" t="s">
        <v>41</v>
      </c>
    </row>
    <row r="16" spans="1:14" x14ac:dyDescent="0.25">
      <c r="A16" t="s">
        <v>121</v>
      </c>
      <c r="B16" t="s">
        <v>41</v>
      </c>
      <c r="C16" t="s">
        <v>41</v>
      </c>
      <c r="D16" t="s">
        <v>41</v>
      </c>
      <c r="E16" t="s">
        <v>41</v>
      </c>
      <c r="F16" t="s">
        <v>41</v>
      </c>
      <c r="G16" t="s">
        <v>41</v>
      </c>
      <c r="H16" t="s">
        <v>41</v>
      </c>
      <c r="I16" t="s">
        <v>41</v>
      </c>
      <c r="J16" t="s">
        <v>41</v>
      </c>
      <c r="K16" t="s">
        <v>41</v>
      </c>
      <c r="L16" t="s">
        <v>41</v>
      </c>
      <c r="M16" t="s">
        <v>41</v>
      </c>
      <c r="N16" t="s">
        <v>41</v>
      </c>
    </row>
    <row r="17" spans="1:14" x14ac:dyDescent="0.25">
      <c r="A17" t="s">
        <v>122</v>
      </c>
      <c r="B17" t="s">
        <v>123</v>
      </c>
      <c r="C17" t="s">
        <v>124</v>
      </c>
      <c r="D17" t="s">
        <v>125</v>
      </c>
      <c r="E17" t="s">
        <v>126</v>
      </c>
      <c r="F17" t="s">
        <v>127</v>
      </c>
      <c r="G17" t="s">
        <v>41</v>
      </c>
      <c r="H17" t="s">
        <v>41</v>
      </c>
      <c r="I17" t="s">
        <v>41</v>
      </c>
      <c r="J17" t="s">
        <v>41</v>
      </c>
      <c r="K17" t="s">
        <v>41</v>
      </c>
      <c r="L17" t="s">
        <v>41</v>
      </c>
      <c r="M17" t="s">
        <v>41</v>
      </c>
      <c r="N17" t="s">
        <v>41</v>
      </c>
    </row>
    <row r="18" spans="1:14" x14ac:dyDescent="0.25">
      <c r="A18" t="s">
        <v>128</v>
      </c>
      <c r="B18" t="s">
        <v>128</v>
      </c>
      <c r="C18" t="s">
        <v>129</v>
      </c>
      <c r="D18" t="s">
        <v>130</v>
      </c>
      <c r="E18" t="s">
        <v>131</v>
      </c>
      <c r="F18" t="s">
        <v>41</v>
      </c>
      <c r="G18" t="s">
        <v>41</v>
      </c>
      <c r="H18" t="s">
        <v>41</v>
      </c>
      <c r="I18" t="s">
        <v>41</v>
      </c>
      <c r="J18" t="s">
        <v>41</v>
      </c>
      <c r="K18" t="s">
        <v>41</v>
      </c>
      <c r="L18" t="s">
        <v>41</v>
      </c>
      <c r="M18" t="s">
        <v>41</v>
      </c>
      <c r="N18" t="s">
        <v>41</v>
      </c>
    </row>
    <row r="19" spans="1:14" x14ac:dyDescent="0.25">
      <c r="A19" t="s">
        <v>132</v>
      </c>
      <c r="B19" t="s">
        <v>128</v>
      </c>
      <c r="C19" t="s">
        <v>133</v>
      </c>
      <c r="D19" t="s">
        <v>134</v>
      </c>
      <c r="E19" t="s">
        <v>131</v>
      </c>
      <c r="F19" t="s">
        <v>41</v>
      </c>
      <c r="G19" t="s">
        <v>41</v>
      </c>
      <c r="H19" t="s">
        <v>41</v>
      </c>
      <c r="I19" t="s">
        <v>41</v>
      </c>
      <c r="J19" t="s">
        <v>41</v>
      </c>
      <c r="K19" t="s">
        <v>41</v>
      </c>
      <c r="L19" t="s">
        <v>41</v>
      </c>
      <c r="M19" t="s">
        <v>41</v>
      </c>
      <c r="N19" t="s">
        <v>41</v>
      </c>
    </row>
    <row r="20" spans="1:14" x14ac:dyDescent="0.25">
      <c r="A20" t="s">
        <v>135</v>
      </c>
      <c r="B20" t="s">
        <v>136</v>
      </c>
      <c r="C20" t="s">
        <v>133</v>
      </c>
      <c r="D20" t="s">
        <v>137</v>
      </c>
      <c r="E20" t="s">
        <v>131</v>
      </c>
      <c r="F20" t="s">
        <v>41</v>
      </c>
      <c r="G20" t="s">
        <v>41</v>
      </c>
      <c r="H20" t="s">
        <v>41</v>
      </c>
      <c r="I20" t="s">
        <v>41</v>
      </c>
      <c r="J20" t="s">
        <v>41</v>
      </c>
      <c r="K20" t="s">
        <v>41</v>
      </c>
      <c r="L20" t="s">
        <v>41</v>
      </c>
      <c r="M20" t="s">
        <v>41</v>
      </c>
      <c r="N20" t="s">
        <v>41</v>
      </c>
    </row>
    <row r="21" spans="1:14" x14ac:dyDescent="0.25">
      <c r="A21" t="s">
        <v>41</v>
      </c>
      <c r="B21" t="s">
        <v>41</v>
      </c>
      <c r="C21" t="s">
        <v>138</v>
      </c>
      <c r="D21" t="s">
        <v>139</v>
      </c>
      <c r="E21" t="s">
        <v>131</v>
      </c>
      <c r="F21" t="s">
        <v>41</v>
      </c>
      <c r="G21" t="s">
        <v>41</v>
      </c>
      <c r="H21" t="s">
        <v>41</v>
      </c>
      <c r="I21" t="s">
        <v>41</v>
      </c>
      <c r="J21" t="s">
        <v>41</v>
      </c>
      <c r="K21" t="s">
        <v>41</v>
      </c>
      <c r="L21" t="s">
        <v>41</v>
      </c>
      <c r="M21" t="s">
        <v>41</v>
      </c>
      <c r="N21" t="s">
        <v>41</v>
      </c>
    </row>
    <row r="22" spans="1:14" x14ac:dyDescent="0.25">
      <c r="A22" t="s">
        <v>140</v>
      </c>
      <c r="B22" t="s">
        <v>128</v>
      </c>
      <c r="C22" t="s">
        <v>133</v>
      </c>
      <c r="D22" t="s">
        <v>137</v>
      </c>
      <c r="E22" t="s">
        <v>131</v>
      </c>
      <c r="F22" t="s">
        <v>41</v>
      </c>
      <c r="G22" t="s">
        <v>41</v>
      </c>
      <c r="H22" t="s">
        <v>41</v>
      </c>
      <c r="I22" t="s">
        <v>41</v>
      </c>
      <c r="J22" t="s">
        <v>41</v>
      </c>
      <c r="K22" t="s">
        <v>41</v>
      </c>
      <c r="L22" t="s">
        <v>41</v>
      </c>
      <c r="M22" t="s">
        <v>41</v>
      </c>
      <c r="N22" t="s">
        <v>41</v>
      </c>
    </row>
    <row r="23" spans="1:14" x14ac:dyDescent="0.25">
      <c r="A23" t="s">
        <v>41</v>
      </c>
      <c r="B23" t="s">
        <v>41</v>
      </c>
      <c r="C23" t="s">
        <v>138</v>
      </c>
      <c r="D23" t="s">
        <v>139</v>
      </c>
      <c r="E23" t="s">
        <v>131</v>
      </c>
      <c r="F23" t="s">
        <v>41</v>
      </c>
      <c r="G23" t="s">
        <v>41</v>
      </c>
      <c r="H23" t="s">
        <v>41</v>
      </c>
      <c r="I23" t="s">
        <v>41</v>
      </c>
      <c r="J23" t="s">
        <v>41</v>
      </c>
      <c r="K23" t="s">
        <v>41</v>
      </c>
      <c r="L23" t="s">
        <v>41</v>
      </c>
      <c r="M23" t="s">
        <v>41</v>
      </c>
      <c r="N23" t="s">
        <v>41</v>
      </c>
    </row>
    <row r="24" spans="1:14" x14ac:dyDescent="0.25">
      <c r="A24" t="s">
        <v>41</v>
      </c>
      <c r="B24" t="s">
        <v>41</v>
      </c>
      <c r="C24" t="s">
        <v>133</v>
      </c>
      <c r="D24" t="s">
        <v>137</v>
      </c>
      <c r="E24" t="s">
        <v>131</v>
      </c>
      <c r="F24" t="s">
        <v>41</v>
      </c>
      <c r="G24" t="s">
        <v>41</v>
      </c>
      <c r="H24" t="s">
        <v>41</v>
      </c>
      <c r="I24" t="s">
        <v>41</v>
      </c>
      <c r="J24" t="s">
        <v>41</v>
      </c>
      <c r="K24" t="s">
        <v>41</v>
      </c>
      <c r="L24" t="s">
        <v>41</v>
      </c>
      <c r="M24" t="s">
        <v>41</v>
      </c>
      <c r="N24" t="s">
        <v>41</v>
      </c>
    </row>
    <row r="25" spans="1:14" x14ac:dyDescent="0.25">
      <c r="A25" t="s">
        <v>41</v>
      </c>
      <c r="B25" t="s">
        <v>41</v>
      </c>
      <c r="C25" t="s">
        <v>138</v>
      </c>
      <c r="D25" t="s">
        <v>137</v>
      </c>
      <c r="E25" t="s">
        <v>131</v>
      </c>
      <c r="F25" t="s">
        <v>41</v>
      </c>
      <c r="G25" t="s">
        <v>41</v>
      </c>
      <c r="H25" t="s">
        <v>41</v>
      </c>
      <c r="I25" t="s">
        <v>41</v>
      </c>
      <c r="J25" t="s">
        <v>41</v>
      </c>
      <c r="K25" t="s">
        <v>41</v>
      </c>
      <c r="L25" t="s">
        <v>41</v>
      </c>
      <c r="M25" t="s">
        <v>41</v>
      </c>
      <c r="N25" t="s">
        <v>41</v>
      </c>
    </row>
    <row r="26" spans="1:14" x14ac:dyDescent="0.25">
      <c r="A26" t="s">
        <v>141</v>
      </c>
      <c r="B26" t="s">
        <v>41</v>
      </c>
      <c r="C26" t="s">
        <v>41</v>
      </c>
      <c r="D26" t="s">
        <v>41</v>
      </c>
      <c r="E26" t="s">
        <v>41</v>
      </c>
      <c r="F26" t="s">
        <v>41</v>
      </c>
      <c r="G26" t="s">
        <v>41</v>
      </c>
      <c r="H26" t="s">
        <v>41</v>
      </c>
      <c r="I26" t="s">
        <v>41</v>
      </c>
      <c r="J26" t="s">
        <v>41</v>
      </c>
      <c r="K26" t="s">
        <v>41</v>
      </c>
      <c r="L26" t="s">
        <v>41</v>
      </c>
      <c r="M26" t="s">
        <v>41</v>
      </c>
      <c r="N26" t="s">
        <v>41</v>
      </c>
    </row>
    <row r="27" spans="1:14" x14ac:dyDescent="0.25">
      <c r="A27" t="s">
        <v>142</v>
      </c>
      <c r="B27" t="s">
        <v>41</v>
      </c>
      <c r="C27" t="s">
        <v>41</v>
      </c>
      <c r="D27" t="s">
        <v>41</v>
      </c>
      <c r="E27" t="s">
        <v>41</v>
      </c>
      <c r="F27" t="s">
        <v>41</v>
      </c>
      <c r="G27" t="s">
        <v>41</v>
      </c>
      <c r="H27" t="s">
        <v>41</v>
      </c>
      <c r="I27" t="s">
        <v>41</v>
      </c>
      <c r="J27" t="s">
        <v>41</v>
      </c>
      <c r="K27" t="s">
        <v>41</v>
      </c>
      <c r="L27" t="s">
        <v>41</v>
      </c>
      <c r="M27" t="s">
        <v>41</v>
      </c>
      <c r="N27" t="s">
        <v>41</v>
      </c>
    </row>
    <row r="28" spans="1:14" x14ac:dyDescent="0.25">
      <c r="A28" t="s">
        <v>143</v>
      </c>
      <c r="B28" t="s">
        <v>41</v>
      </c>
      <c r="C28" t="s">
        <v>41</v>
      </c>
      <c r="D28" t="s">
        <v>41</v>
      </c>
      <c r="E28" t="s">
        <v>41</v>
      </c>
      <c r="F28" t="s">
        <v>41</v>
      </c>
      <c r="G28" t="s">
        <v>41</v>
      </c>
      <c r="H28" t="s">
        <v>41</v>
      </c>
      <c r="I28" t="s">
        <v>41</v>
      </c>
      <c r="J28" t="s">
        <v>41</v>
      </c>
      <c r="K28" t="s">
        <v>41</v>
      </c>
      <c r="L28" t="s">
        <v>41</v>
      </c>
      <c r="M28" t="s">
        <v>41</v>
      </c>
      <c r="N28" t="s">
        <v>41</v>
      </c>
    </row>
    <row r="29" spans="1:14" x14ac:dyDescent="0.25">
      <c r="A29" t="s">
        <v>41</v>
      </c>
      <c r="B29" t="s">
        <v>41</v>
      </c>
      <c r="C29" t="s">
        <v>41</v>
      </c>
      <c r="D29" t="s">
        <v>41</v>
      </c>
      <c r="E29" t="s">
        <v>41</v>
      </c>
      <c r="F29" t="s">
        <v>41</v>
      </c>
      <c r="G29" t="s">
        <v>41</v>
      </c>
      <c r="H29" t="s">
        <v>41</v>
      </c>
      <c r="I29" t="s">
        <v>41</v>
      </c>
      <c r="J29" t="s">
        <v>41</v>
      </c>
      <c r="K29" t="s">
        <v>41</v>
      </c>
      <c r="L29" t="s">
        <v>41</v>
      </c>
      <c r="M29" t="s">
        <v>41</v>
      </c>
      <c r="N29" t="s">
        <v>41</v>
      </c>
    </row>
    <row r="30" spans="1:14" x14ac:dyDescent="0.25">
      <c r="A30" t="s">
        <v>144</v>
      </c>
      <c r="B30" t="s">
        <v>145</v>
      </c>
      <c r="C30" t="s">
        <v>146</v>
      </c>
      <c r="D30" t="s">
        <v>147</v>
      </c>
      <c r="E30" t="s">
        <v>148</v>
      </c>
      <c r="F30" t="s">
        <v>149</v>
      </c>
      <c r="G30" t="s">
        <v>150</v>
      </c>
      <c r="H30" t="s">
        <v>151</v>
      </c>
      <c r="I30" t="s">
        <v>152</v>
      </c>
      <c r="J30" t="s">
        <v>153</v>
      </c>
      <c r="K30" t="s">
        <v>154</v>
      </c>
      <c r="L30" t="s">
        <v>155</v>
      </c>
      <c r="M30" t="s">
        <v>156</v>
      </c>
      <c r="N30" t="s">
        <v>157</v>
      </c>
    </row>
    <row r="31" spans="1:14" x14ac:dyDescent="0.25">
      <c r="A31" t="s">
        <v>250</v>
      </c>
      <c r="B31" t="s">
        <v>41</v>
      </c>
      <c r="C31" t="s">
        <v>159</v>
      </c>
      <c r="D31" t="s">
        <v>160</v>
      </c>
      <c r="E31" t="s">
        <v>251</v>
      </c>
      <c r="F31" t="s">
        <v>162</v>
      </c>
      <c r="G31" t="s">
        <v>41</v>
      </c>
      <c r="H31" t="s">
        <v>41</v>
      </c>
      <c r="I31" t="s">
        <v>41</v>
      </c>
      <c r="J31" t="s">
        <v>41</v>
      </c>
      <c r="K31" t="s">
        <v>187</v>
      </c>
      <c r="L31" t="s">
        <v>41</v>
      </c>
      <c r="M31" t="s">
        <v>41</v>
      </c>
      <c r="N31" t="s">
        <v>41</v>
      </c>
    </row>
    <row r="32" spans="1:14" x14ac:dyDescent="0.25">
      <c r="A32" t="s">
        <v>252</v>
      </c>
      <c r="B32" t="s">
        <v>41</v>
      </c>
      <c r="C32" t="s">
        <v>159</v>
      </c>
      <c r="D32" t="s">
        <v>160</v>
      </c>
      <c r="E32" t="s">
        <v>253</v>
      </c>
      <c r="F32" t="s">
        <v>162</v>
      </c>
      <c r="G32" t="s">
        <v>41</v>
      </c>
      <c r="H32" t="s">
        <v>41</v>
      </c>
      <c r="I32" t="s">
        <v>41</v>
      </c>
      <c r="J32" t="s">
        <v>41</v>
      </c>
      <c r="K32" t="s">
        <v>254</v>
      </c>
      <c r="L32" t="s">
        <v>41</v>
      </c>
      <c r="M32" t="s">
        <v>41</v>
      </c>
      <c r="N32" t="s">
        <v>41</v>
      </c>
    </row>
    <row r="33" spans="1:14" x14ac:dyDescent="0.25">
      <c r="A33" t="s">
        <v>255</v>
      </c>
      <c r="B33" t="s">
        <v>41</v>
      </c>
      <c r="C33" t="s">
        <v>159</v>
      </c>
      <c r="D33" t="s">
        <v>160</v>
      </c>
      <c r="E33" t="s">
        <v>256</v>
      </c>
      <c r="F33" t="s">
        <v>162</v>
      </c>
      <c r="G33" t="s">
        <v>41</v>
      </c>
      <c r="H33" t="s">
        <v>41</v>
      </c>
      <c r="I33" t="s">
        <v>41</v>
      </c>
      <c r="J33" t="s">
        <v>41</v>
      </c>
      <c r="K33" t="s">
        <v>257</v>
      </c>
      <c r="L33" t="s">
        <v>41</v>
      </c>
      <c r="M33" t="s">
        <v>41</v>
      </c>
      <c r="N33" t="s">
        <v>41</v>
      </c>
    </row>
    <row r="34" spans="1:14" x14ac:dyDescent="0.25">
      <c r="A34" t="s">
        <v>258</v>
      </c>
      <c r="B34" t="s">
        <v>41</v>
      </c>
      <c r="C34" t="s">
        <v>159</v>
      </c>
      <c r="D34" t="s">
        <v>160</v>
      </c>
      <c r="E34" t="s">
        <v>259</v>
      </c>
      <c r="F34" t="s">
        <v>162</v>
      </c>
      <c r="G34" t="s">
        <v>41</v>
      </c>
      <c r="H34" t="s">
        <v>41</v>
      </c>
      <c r="I34" t="s">
        <v>41</v>
      </c>
      <c r="J34" t="s">
        <v>41</v>
      </c>
      <c r="K34" t="s">
        <v>187</v>
      </c>
      <c r="L34" t="s">
        <v>41</v>
      </c>
      <c r="M34" t="s">
        <v>41</v>
      </c>
      <c r="N34" t="s">
        <v>41</v>
      </c>
    </row>
    <row r="35" spans="1:14" x14ac:dyDescent="0.25">
      <c r="A35" t="s">
        <v>260</v>
      </c>
      <c r="B35" t="s">
        <v>41</v>
      </c>
      <c r="C35" t="s">
        <v>159</v>
      </c>
      <c r="D35" t="s">
        <v>160</v>
      </c>
      <c r="E35" t="s">
        <v>261</v>
      </c>
      <c r="F35" t="s">
        <v>162</v>
      </c>
      <c r="G35" t="s">
        <v>41</v>
      </c>
      <c r="H35" t="s">
        <v>41</v>
      </c>
      <c r="I35" t="s">
        <v>41</v>
      </c>
      <c r="J35" t="s">
        <v>41</v>
      </c>
      <c r="K35" t="s">
        <v>254</v>
      </c>
      <c r="L35" t="s">
        <v>41</v>
      </c>
      <c r="M35" t="s">
        <v>41</v>
      </c>
      <c r="N35" t="s">
        <v>41</v>
      </c>
    </row>
    <row r="36" spans="1:14" x14ac:dyDescent="0.25">
      <c r="A36" t="s">
        <v>262</v>
      </c>
      <c r="B36" t="s">
        <v>41</v>
      </c>
      <c r="C36" t="s">
        <v>159</v>
      </c>
      <c r="D36" t="s">
        <v>160</v>
      </c>
      <c r="E36" t="s">
        <v>263</v>
      </c>
      <c r="F36" t="s">
        <v>162</v>
      </c>
      <c r="G36" t="s">
        <v>41</v>
      </c>
      <c r="H36" t="s">
        <v>41</v>
      </c>
      <c r="I36" t="s">
        <v>41</v>
      </c>
      <c r="J36" t="s">
        <v>41</v>
      </c>
      <c r="K36" t="s">
        <v>257</v>
      </c>
      <c r="L36" t="s">
        <v>41</v>
      </c>
      <c r="M36" t="s">
        <v>41</v>
      </c>
      <c r="N36" t="s">
        <v>41</v>
      </c>
    </row>
    <row r="37" spans="1:14" x14ac:dyDescent="0.25">
      <c r="A37" t="s">
        <v>264</v>
      </c>
      <c r="B37" t="s">
        <v>41</v>
      </c>
      <c r="C37" t="s">
        <v>159</v>
      </c>
      <c r="D37" t="s">
        <v>160</v>
      </c>
      <c r="E37" t="s">
        <v>265</v>
      </c>
      <c r="F37" t="s">
        <v>162</v>
      </c>
      <c r="G37" t="s">
        <v>41</v>
      </c>
      <c r="H37" t="s">
        <v>41</v>
      </c>
      <c r="I37" t="s">
        <v>41</v>
      </c>
      <c r="J37" t="s">
        <v>41</v>
      </c>
      <c r="K37" t="s">
        <v>187</v>
      </c>
      <c r="L37" t="s">
        <v>41</v>
      </c>
      <c r="M37" t="s">
        <v>41</v>
      </c>
      <c r="N37" t="s">
        <v>41</v>
      </c>
    </row>
    <row r="38" spans="1:14" x14ac:dyDescent="0.25">
      <c r="A38" t="s">
        <v>266</v>
      </c>
      <c r="B38" t="s">
        <v>41</v>
      </c>
      <c r="C38" t="s">
        <v>159</v>
      </c>
      <c r="D38" t="s">
        <v>160</v>
      </c>
      <c r="E38" t="s">
        <v>267</v>
      </c>
      <c r="F38" t="s">
        <v>162</v>
      </c>
      <c r="G38" t="s">
        <v>41</v>
      </c>
      <c r="H38" t="s">
        <v>41</v>
      </c>
      <c r="I38" t="s">
        <v>41</v>
      </c>
      <c r="J38" t="s">
        <v>41</v>
      </c>
      <c r="K38" t="s">
        <v>254</v>
      </c>
      <c r="L38" t="s">
        <v>41</v>
      </c>
      <c r="M38" t="s">
        <v>41</v>
      </c>
      <c r="N38" t="s">
        <v>41</v>
      </c>
    </row>
    <row r="39" spans="1:14" x14ac:dyDescent="0.25">
      <c r="A39" t="s">
        <v>268</v>
      </c>
      <c r="B39" t="s">
        <v>41</v>
      </c>
      <c r="C39" t="s">
        <v>159</v>
      </c>
      <c r="D39" t="s">
        <v>160</v>
      </c>
      <c r="E39" t="s">
        <v>269</v>
      </c>
      <c r="F39" t="s">
        <v>162</v>
      </c>
      <c r="G39" t="s">
        <v>41</v>
      </c>
      <c r="H39" t="s">
        <v>41</v>
      </c>
      <c r="I39" t="s">
        <v>41</v>
      </c>
      <c r="J39" t="s">
        <v>41</v>
      </c>
      <c r="K39" t="s">
        <v>257</v>
      </c>
      <c r="L39" t="s">
        <v>41</v>
      </c>
      <c r="M39" t="s">
        <v>41</v>
      </c>
      <c r="N39" t="s">
        <v>41</v>
      </c>
    </row>
    <row r="40" spans="1:14" x14ac:dyDescent="0.25">
      <c r="A40" t="s">
        <v>270</v>
      </c>
      <c r="B40" t="s">
        <v>41</v>
      </c>
      <c r="C40" t="s">
        <v>159</v>
      </c>
      <c r="D40" t="s">
        <v>160</v>
      </c>
      <c r="E40" t="s">
        <v>271</v>
      </c>
      <c r="F40" t="s">
        <v>162</v>
      </c>
      <c r="G40" t="s">
        <v>41</v>
      </c>
      <c r="H40" t="s">
        <v>41</v>
      </c>
      <c r="I40" t="s">
        <v>41</v>
      </c>
      <c r="J40" t="s">
        <v>41</v>
      </c>
      <c r="K40" t="s">
        <v>187</v>
      </c>
      <c r="L40" t="s">
        <v>41</v>
      </c>
      <c r="M40" t="s">
        <v>41</v>
      </c>
      <c r="N40" t="s">
        <v>41</v>
      </c>
    </row>
    <row r="41" spans="1:14" x14ac:dyDescent="0.25">
      <c r="A41" t="s">
        <v>272</v>
      </c>
      <c r="B41" t="s">
        <v>41</v>
      </c>
      <c r="C41" t="s">
        <v>159</v>
      </c>
      <c r="D41" t="s">
        <v>160</v>
      </c>
      <c r="E41" t="s">
        <v>273</v>
      </c>
      <c r="F41" t="s">
        <v>162</v>
      </c>
      <c r="G41" t="s">
        <v>41</v>
      </c>
      <c r="H41" t="s">
        <v>41</v>
      </c>
      <c r="I41" t="s">
        <v>41</v>
      </c>
      <c r="J41" t="s">
        <v>41</v>
      </c>
      <c r="K41" t="s">
        <v>254</v>
      </c>
      <c r="L41" t="s">
        <v>41</v>
      </c>
      <c r="M41" t="s">
        <v>41</v>
      </c>
      <c r="N41" t="s">
        <v>41</v>
      </c>
    </row>
    <row r="42" spans="1:14" x14ac:dyDescent="0.25">
      <c r="A42" t="s">
        <v>274</v>
      </c>
      <c r="B42" t="s">
        <v>41</v>
      </c>
      <c r="C42" t="s">
        <v>159</v>
      </c>
      <c r="D42" t="s">
        <v>160</v>
      </c>
      <c r="E42" t="s">
        <v>275</v>
      </c>
      <c r="F42" t="s">
        <v>162</v>
      </c>
      <c r="G42" t="s">
        <v>41</v>
      </c>
      <c r="H42" t="s">
        <v>41</v>
      </c>
      <c r="I42" t="s">
        <v>41</v>
      </c>
      <c r="J42" t="s">
        <v>41</v>
      </c>
      <c r="K42" t="s">
        <v>257</v>
      </c>
      <c r="L42" t="s">
        <v>41</v>
      </c>
      <c r="M42" t="s">
        <v>41</v>
      </c>
      <c r="N42" t="s">
        <v>41</v>
      </c>
    </row>
    <row r="43" spans="1:14" x14ac:dyDescent="0.25">
      <c r="A43" t="s">
        <v>276</v>
      </c>
      <c r="B43" t="s">
        <v>41</v>
      </c>
      <c r="C43" t="s">
        <v>159</v>
      </c>
      <c r="D43" t="s">
        <v>160</v>
      </c>
      <c r="E43" t="s">
        <v>277</v>
      </c>
      <c r="F43" t="s">
        <v>162</v>
      </c>
      <c r="G43" t="s">
        <v>41</v>
      </c>
      <c r="H43" t="s">
        <v>41</v>
      </c>
      <c r="I43" t="s">
        <v>41</v>
      </c>
      <c r="J43" t="s">
        <v>41</v>
      </c>
      <c r="K43" t="s">
        <v>257</v>
      </c>
      <c r="L43" t="s">
        <v>41</v>
      </c>
      <c r="M43" t="s">
        <v>41</v>
      </c>
      <c r="N43" t="s">
        <v>41</v>
      </c>
    </row>
    <row r="44" spans="1:14" x14ac:dyDescent="0.25">
      <c r="A44" t="s">
        <v>278</v>
      </c>
      <c r="B44" t="s">
        <v>41</v>
      </c>
      <c r="C44" t="s">
        <v>159</v>
      </c>
      <c r="D44" t="s">
        <v>160</v>
      </c>
      <c r="E44" t="s">
        <v>279</v>
      </c>
      <c r="F44" t="s">
        <v>162</v>
      </c>
      <c r="G44" t="s">
        <v>41</v>
      </c>
      <c r="H44" t="s">
        <v>41</v>
      </c>
      <c r="I44" t="s">
        <v>41</v>
      </c>
      <c r="J44" t="s">
        <v>41</v>
      </c>
      <c r="K44" t="s">
        <v>257</v>
      </c>
      <c r="L44" t="s">
        <v>41</v>
      </c>
      <c r="M44" t="s">
        <v>41</v>
      </c>
      <c r="N44" t="s">
        <v>41</v>
      </c>
    </row>
    <row r="45" spans="1:14" x14ac:dyDescent="0.25">
      <c r="A45" t="s">
        <v>280</v>
      </c>
      <c r="B45" t="s">
        <v>41</v>
      </c>
      <c r="C45" t="s">
        <v>159</v>
      </c>
      <c r="D45" t="s">
        <v>160</v>
      </c>
      <c r="E45" t="s">
        <v>281</v>
      </c>
      <c r="F45" t="s">
        <v>162</v>
      </c>
      <c r="G45" t="s">
        <v>41</v>
      </c>
      <c r="H45" t="s">
        <v>41</v>
      </c>
      <c r="I45" t="s">
        <v>41</v>
      </c>
      <c r="J45" t="s">
        <v>41</v>
      </c>
      <c r="K45" t="s">
        <v>257</v>
      </c>
      <c r="L45" t="s">
        <v>41</v>
      </c>
      <c r="M45" t="s">
        <v>41</v>
      </c>
      <c r="N45" t="s">
        <v>41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BC923-A574-42DA-AC8D-3DBC53BAC511}">
  <dimension ref="A1:N72"/>
  <sheetViews>
    <sheetView topLeftCell="A36" workbookViewId="0">
      <selection activeCell="A31" sqref="A31:E72"/>
    </sheetView>
  </sheetViews>
  <sheetFormatPr defaultRowHeight="15" x14ac:dyDescent="0.25"/>
  <cols>
    <col min="1" max="1" width="60.28515625" bestFit="1" customWidth="1"/>
    <col min="2" max="2" width="13.42578125" bestFit="1" customWidth="1"/>
    <col min="3" max="3" width="13.140625" bestFit="1" customWidth="1"/>
    <col min="4" max="5" width="11.140625" bestFit="1" customWidth="1"/>
    <col min="6" max="6" width="15" bestFit="1" customWidth="1"/>
    <col min="7" max="9" width="11.140625" bestFit="1" customWidth="1"/>
    <col min="10" max="11" width="12.140625" bestFit="1" customWidth="1"/>
    <col min="12" max="14" width="15.140625" bestFit="1" customWidth="1"/>
  </cols>
  <sheetData>
    <row r="1" spans="1:14" x14ac:dyDescent="0.25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</row>
    <row r="2" spans="1:14" x14ac:dyDescent="0.25">
      <c r="A2" t="s">
        <v>107</v>
      </c>
      <c r="B2" t="s">
        <v>41</v>
      </c>
      <c r="C2" t="s">
        <v>41</v>
      </c>
      <c r="D2" t="s">
        <v>41</v>
      </c>
      <c r="E2" t="s">
        <v>41</v>
      </c>
      <c r="F2" t="s">
        <v>41</v>
      </c>
      <c r="G2" t="s">
        <v>41</v>
      </c>
      <c r="H2" t="s">
        <v>41</v>
      </c>
      <c r="I2" t="s">
        <v>41</v>
      </c>
      <c r="J2" t="s">
        <v>41</v>
      </c>
      <c r="K2" t="s">
        <v>41</v>
      </c>
      <c r="L2" t="s">
        <v>41</v>
      </c>
      <c r="M2" t="s">
        <v>41</v>
      </c>
      <c r="N2" t="s">
        <v>41</v>
      </c>
    </row>
    <row r="3" spans="1:14" x14ac:dyDescent="0.25">
      <c r="A3" t="s">
        <v>108</v>
      </c>
      <c r="B3" t="s">
        <v>41</v>
      </c>
      <c r="C3" t="s">
        <v>41</v>
      </c>
      <c r="D3" t="s">
        <v>41</v>
      </c>
      <c r="E3" t="s">
        <v>41</v>
      </c>
      <c r="F3" t="s">
        <v>41</v>
      </c>
      <c r="G3" t="s">
        <v>41</v>
      </c>
      <c r="H3" t="s">
        <v>41</v>
      </c>
      <c r="I3" t="s">
        <v>41</v>
      </c>
      <c r="J3" t="s">
        <v>41</v>
      </c>
      <c r="K3" t="s">
        <v>41</v>
      </c>
      <c r="L3" t="s">
        <v>41</v>
      </c>
      <c r="M3" t="s">
        <v>41</v>
      </c>
      <c r="N3" t="s">
        <v>41</v>
      </c>
    </row>
    <row r="4" spans="1:14" x14ac:dyDescent="0.25">
      <c r="A4" t="s">
        <v>109</v>
      </c>
      <c r="B4" t="s">
        <v>41</v>
      </c>
      <c r="C4" t="s">
        <v>41</v>
      </c>
      <c r="D4" t="s">
        <v>41</v>
      </c>
      <c r="E4" t="s">
        <v>41</v>
      </c>
      <c r="F4" t="s">
        <v>41</v>
      </c>
      <c r="G4" t="s">
        <v>41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</row>
    <row r="5" spans="1:14" x14ac:dyDescent="0.25">
      <c r="A5" t="s">
        <v>41</v>
      </c>
      <c r="B5" t="s">
        <v>41</v>
      </c>
      <c r="C5" t="s">
        <v>41</v>
      </c>
      <c r="D5" t="s">
        <v>41</v>
      </c>
      <c r="E5" t="s">
        <v>41</v>
      </c>
      <c r="F5" t="s">
        <v>41</v>
      </c>
      <c r="G5" t="s">
        <v>41</v>
      </c>
      <c r="H5" t="s">
        <v>41</v>
      </c>
      <c r="I5" t="s">
        <v>41</v>
      </c>
      <c r="J5" t="s">
        <v>41</v>
      </c>
      <c r="K5" t="s">
        <v>41</v>
      </c>
      <c r="L5" t="s">
        <v>41</v>
      </c>
      <c r="M5" t="s">
        <v>41</v>
      </c>
      <c r="N5" t="s">
        <v>41</v>
      </c>
    </row>
    <row r="6" spans="1:14" x14ac:dyDescent="0.25">
      <c r="A6" t="s">
        <v>110</v>
      </c>
      <c r="B6" t="s">
        <v>41</v>
      </c>
      <c r="C6" t="s">
        <v>41</v>
      </c>
      <c r="D6" t="s">
        <v>41</v>
      </c>
      <c r="E6" t="s">
        <v>41</v>
      </c>
      <c r="F6" t="s">
        <v>41</v>
      </c>
      <c r="G6" t="s">
        <v>41</v>
      </c>
      <c r="H6" t="s">
        <v>41</v>
      </c>
      <c r="I6" t="s">
        <v>41</v>
      </c>
      <c r="J6" t="s">
        <v>41</v>
      </c>
      <c r="K6" t="s">
        <v>41</v>
      </c>
      <c r="L6" t="s">
        <v>41</v>
      </c>
      <c r="M6" t="s">
        <v>41</v>
      </c>
      <c r="N6" t="s">
        <v>41</v>
      </c>
    </row>
    <row r="7" spans="1:14" x14ac:dyDescent="0.25">
      <c r="A7" t="s">
        <v>41</v>
      </c>
      <c r="B7" t="s">
        <v>41</v>
      </c>
      <c r="C7" t="s">
        <v>41</v>
      </c>
      <c r="D7" t="s">
        <v>41</v>
      </c>
      <c r="E7" t="s">
        <v>41</v>
      </c>
      <c r="F7" t="s">
        <v>41</v>
      </c>
      <c r="G7" t="s">
        <v>41</v>
      </c>
      <c r="H7" t="s">
        <v>41</v>
      </c>
      <c r="I7" t="s">
        <v>41</v>
      </c>
      <c r="J7" t="s">
        <v>41</v>
      </c>
      <c r="K7" t="s">
        <v>41</v>
      </c>
      <c r="L7" t="s">
        <v>41</v>
      </c>
      <c r="M7" t="s">
        <v>41</v>
      </c>
      <c r="N7" t="s">
        <v>41</v>
      </c>
    </row>
    <row r="8" spans="1:14" x14ac:dyDescent="0.25">
      <c r="A8" t="s">
        <v>111</v>
      </c>
      <c r="B8" t="s">
        <v>41</v>
      </c>
      <c r="C8" t="s">
        <v>41</v>
      </c>
      <c r="D8" t="s">
        <v>41</v>
      </c>
      <c r="E8" t="s">
        <v>41</v>
      </c>
      <c r="F8" t="s">
        <v>41</v>
      </c>
      <c r="G8" t="s">
        <v>41</v>
      </c>
      <c r="H8" t="s">
        <v>41</v>
      </c>
      <c r="I8" t="s">
        <v>41</v>
      </c>
      <c r="J8" t="s">
        <v>41</v>
      </c>
      <c r="K8" t="s">
        <v>41</v>
      </c>
      <c r="L8" t="s">
        <v>41</v>
      </c>
      <c r="M8" t="s">
        <v>41</v>
      </c>
      <c r="N8" t="s">
        <v>41</v>
      </c>
    </row>
    <row r="9" spans="1:14" x14ac:dyDescent="0.25">
      <c r="A9" t="s">
        <v>112</v>
      </c>
      <c r="B9" t="s">
        <v>113</v>
      </c>
      <c r="C9" t="s">
        <v>114</v>
      </c>
      <c r="D9" t="s">
        <v>41</v>
      </c>
      <c r="E9" t="s">
        <v>41</v>
      </c>
      <c r="F9" t="s">
        <v>41</v>
      </c>
      <c r="G9" t="s">
        <v>41</v>
      </c>
      <c r="H9" t="s">
        <v>41</v>
      </c>
      <c r="I9" t="s">
        <v>41</v>
      </c>
      <c r="J9" t="s">
        <v>41</v>
      </c>
      <c r="K9" t="s">
        <v>41</v>
      </c>
      <c r="L9" t="s">
        <v>41</v>
      </c>
      <c r="M9" t="s">
        <v>41</v>
      </c>
      <c r="N9" t="s">
        <v>41</v>
      </c>
    </row>
    <row r="10" spans="1:14" x14ac:dyDescent="0.25">
      <c r="A10" t="s">
        <v>115</v>
      </c>
      <c r="B10" t="s">
        <v>113</v>
      </c>
      <c r="C10" t="s">
        <v>116</v>
      </c>
      <c r="D10" t="s">
        <v>41</v>
      </c>
      <c r="E10" t="s">
        <v>41</v>
      </c>
      <c r="F10" t="s">
        <v>41</v>
      </c>
      <c r="G10" t="s">
        <v>41</v>
      </c>
      <c r="H10" t="s">
        <v>41</v>
      </c>
      <c r="I10" t="s">
        <v>41</v>
      </c>
      <c r="J10" t="s">
        <v>41</v>
      </c>
      <c r="K10" t="s">
        <v>41</v>
      </c>
      <c r="L10" t="s">
        <v>41</v>
      </c>
      <c r="M10" t="s">
        <v>41</v>
      </c>
      <c r="N10" t="s">
        <v>41</v>
      </c>
    </row>
    <row r="11" spans="1:14" x14ac:dyDescent="0.25">
      <c r="A11" t="s">
        <v>117</v>
      </c>
      <c r="B11" t="s">
        <v>41</v>
      </c>
      <c r="C11" t="s">
        <v>41</v>
      </c>
      <c r="D11" t="s">
        <v>41</v>
      </c>
      <c r="E11" t="s">
        <v>41</v>
      </c>
      <c r="F11" t="s">
        <v>41</v>
      </c>
      <c r="G11" t="s">
        <v>41</v>
      </c>
      <c r="H11" t="s">
        <v>41</v>
      </c>
      <c r="I11" t="s">
        <v>41</v>
      </c>
      <c r="J11" t="s">
        <v>41</v>
      </c>
      <c r="K11" t="s">
        <v>41</v>
      </c>
      <c r="L11" t="s">
        <v>41</v>
      </c>
      <c r="M11" t="s">
        <v>41</v>
      </c>
      <c r="N11" t="s">
        <v>41</v>
      </c>
    </row>
    <row r="12" spans="1:14" x14ac:dyDescent="0.25">
      <c r="A12" t="s">
        <v>118</v>
      </c>
      <c r="B12" t="s">
        <v>41</v>
      </c>
      <c r="C12" t="s">
        <v>41</v>
      </c>
      <c r="D12" t="s">
        <v>41</v>
      </c>
      <c r="E12" t="s">
        <v>41</v>
      </c>
      <c r="F12" t="s">
        <v>41</v>
      </c>
      <c r="G12" t="s">
        <v>41</v>
      </c>
      <c r="H12" t="s">
        <v>41</v>
      </c>
      <c r="I12" t="s">
        <v>41</v>
      </c>
      <c r="J12" t="s">
        <v>41</v>
      </c>
      <c r="K12" t="s">
        <v>41</v>
      </c>
      <c r="L12" t="s">
        <v>41</v>
      </c>
      <c r="M12" t="s">
        <v>41</v>
      </c>
      <c r="N12" t="s">
        <v>41</v>
      </c>
    </row>
    <row r="13" spans="1:14" x14ac:dyDescent="0.25">
      <c r="A13" t="s">
        <v>119</v>
      </c>
      <c r="B13" t="s">
        <v>41</v>
      </c>
      <c r="C13" t="s">
        <v>41</v>
      </c>
      <c r="D13" t="s">
        <v>41</v>
      </c>
      <c r="E13" t="s">
        <v>41</v>
      </c>
      <c r="F13" t="s">
        <v>41</v>
      </c>
      <c r="G13" t="s">
        <v>41</v>
      </c>
      <c r="H13" t="s">
        <v>41</v>
      </c>
      <c r="I13" t="s">
        <v>41</v>
      </c>
      <c r="J13" t="s">
        <v>41</v>
      </c>
      <c r="K13" t="s">
        <v>41</v>
      </c>
      <c r="L13" t="s">
        <v>41</v>
      </c>
      <c r="M13" t="s">
        <v>41</v>
      </c>
      <c r="N13" t="s">
        <v>41</v>
      </c>
    </row>
    <row r="14" spans="1:14" x14ac:dyDescent="0.25">
      <c r="A14" t="s">
        <v>120</v>
      </c>
      <c r="B14" t="s">
        <v>41</v>
      </c>
      <c r="C14" t="s">
        <v>41</v>
      </c>
      <c r="D14" t="s">
        <v>41</v>
      </c>
      <c r="E14" t="s">
        <v>41</v>
      </c>
      <c r="F14" t="s">
        <v>41</v>
      </c>
      <c r="G14" t="s">
        <v>41</v>
      </c>
      <c r="H14" t="s">
        <v>41</v>
      </c>
      <c r="I14" t="s">
        <v>41</v>
      </c>
      <c r="J14" t="s">
        <v>41</v>
      </c>
      <c r="K14" t="s">
        <v>41</v>
      </c>
      <c r="L14" t="s">
        <v>41</v>
      </c>
      <c r="M14" t="s">
        <v>41</v>
      </c>
      <c r="N14" t="s">
        <v>41</v>
      </c>
    </row>
    <row r="15" spans="1:14" x14ac:dyDescent="0.25">
      <c r="A15" t="s">
        <v>41</v>
      </c>
      <c r="B15" t="s">
        <v>41</v>
      </c>
      <c r="C15" t="s">
        <v>41</v>
      </c>
      <c r="D15" t="s">
        <v>41</v>
      </c>
      <c r="E15" t="s">
        <v>41</v>
      </c>
      <c r="F15" t="s">
        <v>41</v>
      </c>
      <c r="G15" t="s">
        <v>41</v>
      </c>
      <c r="H15" t="s">
        <v>41</v>
      </c>
      <c r="I15" t="s">
        <v>41</v>
      </c>
      <c r="J15" t="s">
        <v>41</v>
      </c>
      <c r="K15" t="s">
        <v>41</v>
      </c>
      <c r="L15" t="s">
        <v>41</v>
      </c>
      <c r="M15" t="s">
        <v>41</v>
      </c>
      <c r="N15" t="s">
        <v>41</v>
      </c>
    </row>
    <row r="16" spans="1:14" x14ac:dyDescent="0.25">
      <c r="A16" t="s">
        <v>121</v>
      </c>
      <c r="B16" t="s">
        <v>41</v>
      </c>
      <c r="C16" t="s">
        <v>41</v>
      </c>
      <c r="D16" t="s">
        <v>41</v>
      </c>
      <c r="E16" t="s">
        <v>41</v>
      </c>
      <c r="F16" t="s">
        <v>41</v>
      </c>
      <c r="G16" t="s">
        <v>41</v>
      </c>
      <c r="H16" t="s">
        <v>41</v>
      </c>
      <c r="I16" t="s">
        <v>41</v>
      </c>
      <c r="J16" t="s">
        <v>41</v>
      </c>
      <c r="K16" t="s">
        <v>41</v>
      </c>
      <c r="L16" t="s">
        <v>41</v>
      </c>
      <c r="M16" t="s">
        <v>41</v>
      </c>
      <c r="N16" t="s">
        <v>41</v>
      </c>
    </row>
    <row r="17" spans="1:14" x14ac:dyDescent="0.25">
      <c r="A17" t="s">
        <v>122</v>
      </c>
      <c r="B17" t="s">
        <v>123</v>
      </c>
      <c r="C17" t="s">
        <v>124</v>
      </c>
      <c r="D17" t="s">
        <v>125</v>
      </c>
      <c r="E17" t="s">
        <v>126</v>
      </c>
      <c r="F17" t="s">
        <v>127</v>
      </c>
      <c r="G17" t="s">
        <v>41</v>
      </c>
      <c r="H17" t="s">
        <v>41</v>
      </c>
      <c r="I17" t="s">
        <v>41</v>
      </c>
      <c r="J17" t="s">
        <v>41</v>
      </c>
      <c r="K17" t="s">
        <v>41</v>
      </c>
      <c r="L17" t="s">
        <v>41</v>
      </c>
      <c r="M17" t="s">
        <v>41</v>
      </c>
      <c r="N17" t="s">
        <v>41</v>
      </c>
    </row>
    <row r="18" spans="1:14" x14ac:dyDescent="0.25">
      <c r="A18" t="s">
        <v>128</v>
      </c>
      <c r="B18" t="s">
        <v>128</v>
      </c>
      <c r="C18" t="s">
        <v>129</v>
      </c>
      <c r="D18" t="s">
        <v>130</v>
      </c>
      <c r="E18" t="s">
        <v>131</v>
      </c>
      <c r="F18" t="s">
        <v>41</v>
      </c>
      <c r="G18" t="s">
        <v>41</v>
      </c>
      <c r="H18" t="s">
        <v>41</v>
      </c>
      <c r="I18" t="s">
        <v>41</v>
      </c>
      <c r="J18" t="s">
        <v>41</v>
      </c>
      <c r="K18" t="s">
        <v>41</v>
      </c>
      <c r="L18" t="s">
        <v>41</v>
      </c>
      <c r="M18" t="s">
        <v>41</v>
      </c>
      <c r="N18" t="s">
        <v>41</v>
      </c>
    </row>
    <row r="19" spans="1:14" x14ac:dyDescent="0.25">
      <c r="A19" t="s">
        <v>132</v>
      </c>
      <c r="B19" t="s">
        <v>128</v>
      </c>
      <c r="C19" t="s">
        <v>133</v>
      </c>
      <c r="D19" t="s">
        <v>134</v>
      </c>
      <c r="E19" t="s">
        <v>131</v>
      </c>
      <c r="F19" t="s">
        <v>41</v>
      </c>
      <c r="G19" t="s">
        <v>41</v>
      </c>
      <c r="H19" t="s">
        <v>41</v>
      </c>
      <c r="I19" t="s">
        <v>41</v>
      </c>
      <c r="J19" t="s">
        <v>41</v>
      </c>
      <c r="K19" t="s">
        <v>41</v>
      </c>
      <c r="L19" t="s">
        <v>41</v>
      </c>
      <c r="M19" t="s">
        <v>41</v>
      </c>
      <c r="N19" t="s">
        <v>41</v>
      </c>
    </row>
    <row r="20" spans="1:14" x14ac:dyDescent="0.25">
      <c r="A20" t="s">
        <v>135</v>
      </c>
      <c r="B20" t="s">
        <v>136</v>
      </c>
      <c r="C20" t="s">
        <v>133</v>
      </c>
      <c r="D20" t="s">
        <v>137</v>
      </c>
      <c r="E20" t="s">
        <v>131</v>
      </c>
      <c r="F20" t="s">
        <v>41</v>
      </c>
      <c r="G20" t="s">
        <v>41</v>
      </c>
      <c r="H20" t="s">
        <v>41</v>
      </c>
      <c r="I20" t="s">
        <v>41</v>
      </c>
      <c r="J20" t="s">
        <v>41</v>
      </c>
      <c r="K20" t="s">
        <v>41</v>
      </c>
      <c r="L20" t="s">
        <v>41</v>
      </c>
      <c r="M20" t="s">
        <v>41</v>
      </c>
      <c r="N20" t="s">
        <v>41</v>
      </c>
    </row>
    <row r="21" spans="1:14" x14ac:dyDescent="0.25">
      <c r="A21" t="s">
        <v>41</v>
      </c>
      <c r="B21" t="s">
        <v>41</v>
      </c>
      <c r="C21" t="s">
        <v>138</v>
      </c>
      <c r="D21" t="s">
        <v>139</v>
      </c>
      <c r="E21" t="s">
        <v>131</v>
      </c>
      <c r="F21" t="s">
        <v>41</v>
      </c>
      <c r="G21" t="s">
        <v>41</v>
      </c>
      <c r="H21" t="s">
        <v>41</v>
      </c>
      <c r="I21" t="s">
        <v>41</v>
      </c>
      <c r="J21" t="s">
        <v>41</v>
      </c>
      <c r="K21" t="s">
        <v>41</v>
      </c>
      <c r="L21" t="s">
        <v>41</v>
      </c>
      <c r="M21" t="s">
        <v>41</v>
      </c>
      <c r="N21" t="s">
        <v>41</v>
      </c>
    </row>
    <row r="22" spans="1:14" x14ac:dyDescent="0.25">
      <c r="A22" t="s">
        <v>140</v>
      </c>
      <c r="B22" t="s">
        <v>128</v>
      </c>
      <c r="C22" t="s">
        <v>133</v>
      </c>
      <c r="D22" t="s">
        <v>137</v>
      </c>
      <c r="E22" t="s">
        <v>131</v>
      </c>
      <c r="F22" t="s">
        <v>41</v>
      </c>
      <c r="G22" t="s">
        <v>41</v>
      </c>
      <c r="H22" t="s">
        <v>41</v>
      </c>
      <c r="I22" t="s">
        <v>41</v>
      </c>
      <c r="J22" t="s">
        <v>41</v>
      </c>
      <c r="K22" t="s">
        <v>41</v>
      </c>
      <c r="L22" t="s">
        <v>41</v>
      </c>
      <c r="M22" t="s">
        <v>41</v>
      </c>
      <c r="N22" t="s">
        <v>41</v>
      </c>
    </row>
    <row r="23" spans="1:14" x14ac:dyDescent="0.25">
      <c r="A23" t="s">
        <v>41</v>
      </c>
      <c r="B23" t="s">
        <v>41</v>
      </c>
      <c r="C23" t="s">
        <v>138</v>
      </c>
      <c r="D23" t="s">
        <v>139</v>
      </c>
      <c r="E23" t="s">
        <v>131</v>
      </c>
      <c r="F23" t="s">
        <v>41</v>
      </c>
      <c r="G23" t="s">
        <v>41</v>
      </c>
      <c r="H23" t="s">
        <v>41</v>
      </c>
      <c r="I23" t="s">
        <v>41</v>
      </c>
      <c r="J23" t="s">
        <v>41</v>
      </c>
      <c r="K23" t="s">
        <v>41</v>
      </c>
      <c r="L23" t="s">
        <v>41</v>
      </c>
      <c r="M23" t="s">
        <v>41</v>
      </c>
      <c r="N23" t="s">
        <v>41</v>
      </c>
    </row>
    <row r="24" spans="1:14" x14ac:dyDescent="0.25">
      <c r="A24" t="s">
        <v>41</v>
      </c>
      <c r="B24" t="s">
        <v>41</v>
      </c>
      <c r="C24" t="s">
        <v>133</v>
      </c>
      <c r="D24" t="s">
        <v>137</v>
      </c>
      <c r="E24" t="s">
        <v>131</v>
      </c>
      <c r="F24" t="s">
        <v>41</v>
      </c>
      <c r="G24" t="s">
        <v>41</v>
      </c>
      <c r="H24" t="s">
        <v>41</v>
      </c>
      <c r="I24" t="s">
        <v>41</v>
      </c>
      <c r="J24" t="s">
        <v>41</v>
      </c>
      <c r="K24" t="s">
        <v>41</v>
      </c>
      <c r="L24" t="s">
        <v>41</v>
      </c>
      <c r="M24" t="s">
        <v>41</v>
      </c>
      <c r="N24" t="s">
        <v>41</v>
      </c>
    </row>
    <row r="25" spans="1:14" x14ac:dyDescent="0.25">
      <c r="A25" t="s">
        <v>41</v>
      </c>
      <c r="B25" t="s">
        <v>41</v>
      </c>
      <c r="C25" t="s">
        <v>138</v>
      </c>
      <c r="D25" t="s">
        <v>137</v>
      </c>
      <c r="E25" t="s">
        <v>131</v>
      </c>
      <c r="F25" t="s">
        <v>41</v>
      </c>
      <c r="G25" t="s">
        <v>41</v>
      </c>
      <c r="H25" t="s">
        <v>41</v>
      </c>
      <c r="I25" t="s">
        <v>41</v>
      </c>
      <c r="J25" t="s">
        <v>41</v>
      </c>
      <c r="K25" t="s">
        <v>41</v>
      </c>
      <c r="L25" t="s">
        <v>41</v>
      </c>
      <c r="M25" t="s">
        <v>41</v>
      </c>
      <c r="N25" t="s">
        <v>41</v>
      </c>
    </row>
    <row r="26" spans="1:14" x14ac:dyDescent="0.25">
      <c r="A26" t="s">
        <v>141</v>
      </c>
      <c r="B26" t="s">
        <v>41</v>
      </c>
      <c r="C26" t="s">
        <v>41</v>
      </c>
      <c r="D26" t="s">
        <v>41</v>
      </c>
      <c r="E26" t="s">
        <v>41</v>
      </c>
      <c r="F26" t="s">
        <v>41</v>
      </c>
      <c r="G26" t="s">
        <v>41</v>
      </c>
      <c r="H26" t="s">
        <v>41</v>
      </c>
      <c r="I26" t="s">
        <v>41</v>
      </c>
      <c r="J26" t="s">
        <v>41</v>
      </c>
      <c r="K26" t="s">
        <v>41</v>
      </c>
      <c r="L26" t="s">
        <v>41</v>
      </c>
      <c r="M26" t="s">
        <v>41</v>
      </c>
      <c r="N26" t="s">
        <v>41</v>
      </c>
    </row>
    <row r="27" spans="1:14" x14ac:dyDescent="0.25">
      <c r="A27" t="s">
        <v>142</v>
      </c>
      <c r="B27" t="s">
        <v>41</v>
      </c>
      <c r="C27" t="s">
        <v>41</v>
      </c>
      <c r="D27" t="s">
        <v>41</v>
      </c>
      <c r="E27" t="s">
        <v>41</v>
      </c>
      <c r="F27" t="s">
        <v>41</v>
      </c>
      <c r="G27" t="s">
        <v>41</v>
      </c>
      <c r="H27" t="s">
        <v>41</v>
      </c>
      <c r="I27" t="s">
        <v>41</v>
      </c>
      <c r="J27" t="s">
        <v>41</v>
      </c>
      <c r="K27" t="s">
        <v>41</v>
      </c>
      <c r="L27" t="s">
        <v>41</v>
      </c>
      <c r="M27" t="s">
        <v>41</v>
      </c>
      <c r="N27" t="s">
        <v>41</v>
      </c>
    </row>
    <row r="28" spans="1:14" x14ac:dyDescent="0.25">
      <c r="A28" t="s">
        <v>143</v>
      </c>
      <c r="B28" t="s">
        <v>41</v>
      </c>
      <c r="C28" t="s">
        <v>41</v>
      </c>
      <c r="D28" t="s">
        <v>41</v>
      </c>
      <c r="E28" t="s">
        <v>41</v>
      </c>
      <c r="F28" t="s">
        <v>41</v>
      </c>
      <c r="G28" t="s">
        <v>41</v>
      </c>
      <c r="H28" t="s">
        <v>41</v>
      </c>
      <c r="I28" t="s">
        <v>41</v>
      </c>
      <c r="J28" t="s">
        <v>41</v>
      </c>
      <c r="K28" t="s">
        <v>41</v>
      </c>
      <c r="L28" t="s">
        <v>41</v>
      </c>
      <c r="M28" t="s">
        <v>41</v>
      </c>
      <c r="N28" t="s">
        <v>41</v>
      </c>
    </row>
    <row r="29" spans="1:14" x14ac:dyDescent="0.25">
      <c r="A29" t="s">
        <v>41</v>
      </c>
      <c r="B29" t="s">
        <v>41</v>
      </c>
      <c r="C29" t="s">
        <v>41</v>
      </c>
      <c r="D29" t="s">
        <v>41</v>
      </c>
      <c r="E29" t="s">
        <v>41</v>
      </c>
      <c r="F29" t="s">
        <v>41</v>
      </c>
      <c r="G29" t="s">
        <v>41</v>
      </c>
      <c r="H29" t="s">
        <v>41</v>
      </c>
      <c r="I29" t="s">
        <v>41</v>
      </c>
      <c r="J29" t="s">
        <v>41</v>
      </c>
      <c r="K29" t="s">
        <v>41</v>
      </c>
      <c r="L29" t="s">
        <v>41</v>
      </c>
      <c r="M29" t="s">
        <v>41</v>
      </c>
      <c r="N29" t="s">
        <v>41</v>
      </c>
    </row>
    <row r="30" spans="1:14" x14ac:dyDescent="0.25">
      <c r="A30" t="s">
        <v>144</v>
      </c>
      <c r="B30" t="s">
        <v>145</v>
      </c>
      <c r="C30" t="s">
        <v>146</v>
      </c>
      <c r="D30" t="s">
        <v>147</v>
      </c>
      <c r="E30" t="s">
        <v>148</v>
      </c>
      <c r="F30" t="s">
        <v>149</v>
      </c>
      <c r="G30" t="s">
        <v>150</v>
      </c>
      <c r="H30" t="s">
        <v>151</v>
      </c>
      <c r="I30" t="s">
        <v>152</v>
      </c>
      <c r="J30" t="s">
        <v>153</v>
      </c>
      <c r="K30" t="s">
        <v>154</v>
      </c>
      <c r="L30" t="s">
        <v>155</v>
      </c>
      <c r="M30" t="s">
        <v>156</v>
      </c>
      <c r="N30" t="s">
        <v>157</v>
      </c>
    </row>
    <row r="31" spans="1:14" x14ac:dyDescent="0.25">
      <c r="A31" t="s">
        <v>158</v>
      </c>
      <c r="B31" t="s">
        <v>41</v>
      </c>
      <c r="C31" t="s">
        <v>159</v>
      </c>
      <c r="D31" t="s">
        <v>160</v>
      </c>
      <c r="E31" t="s">
        <v>161</v>
      </c>
      <c r="F31" t="s">
        <v>162</v>
      </c>
      <c r="G31" t="s">
        <v>41</v>
      </c>
      <c r="H31" t="s">
        <v>41</v>
      </c>
      <c r="I31" t="s">
        <v>41</v>
      </c>
      <c r="J31" t="s">
        <v>41</v>
      </c>
      <c r="K31" t="s">
        <v>163</v>
      </c>
      <c r="L31" t="s">
        <v>41</v>
      </c>
      <c r="M31" t="s">
        <v>41</v>
      </c>
      <c r="N31" t="s">
        <v>41</v>
      </c>
    </row>
    <row r="32" spans="1:14" x14ac:dyDescent="0.25">
      <c r="A32" t="s">
        <v>164</v>
      </c>
      <c r="B32" t="s">
        <v>41</v>
      </c>
      <c r="C32" t="s">
        <v>159</v>
      </c>
      <c r="D32" t="s">
        <v>160</v>
      </c>
      <c r="E32" t="s">
        <v>165</v>
      </c>
      <c r="F32" t="s">
        <v>162</v>
      </c>
      <c r="G32" t="s">
        <v>41</v>
      </c>
      <c r="H32" t="s">
        <v>41</v>
      </c>
      <c r="I32" t="s">
        <v>41</v>
      </c>
      <c r="J32" t="s">
        <v>41</v>
      </c>
      <c r="K32" t="s">
        <v>163</v>
      </c>
      <c r="L32" t="s">
        <v>41</v>
      </c>
      <c r="M32" t="s">
        <v>41</v>
      </c>
      <c r="N32" t="s">
        <v>41</v>
      </c>
    </row>
    <row r="33" spans="1:14" x14ac:dyDescent="0.25">
      <c r="A33" t="s">
        <v>166</v>
      </c>
      <c r="B33" t="s">
        <v>41</v>
      </c>
      <c r="C33" t="s">
        <v>159</v>
      </c>
      <c r="D33" t="s">
        <v>160</v>
      </c>
      <c r="E33" t="s">
        <v>167</v>
      </c>
      <c r="F33" t="s">
        <v>162</v>
      </c>
      <c r="G33" t="s">
        <v>41</v>
      </c>
      <c r="H33" t="s">
        <v>41</v>
      </c>
      <c r="I33" t="s">
        <v>41</v>
      </c>
      <c r="J33" t="s">
        <v>41</v>
      </c>
      <c r="K33" t="s">
        <v>163</v>
      </c>
      <c r="L33" t="s">
        <v>41</v>
      </c>
      <c r="M33" t="s">
        <v>41</v>
      </c>
      <c r="N33" t="s">
        <v>41</v>
      </c>
    </row>
    <row r="34" spans="1:14" x14ac:dyDescent="0.25">
      <c r="A34" t="s">
        <v>168</v>
      </c>
      <c r="B34" t="s">
        <v>41</v>
      </c>
      <c r="C34" t="s">
        <v>159</v>
      </c>
      <c r="D34" t="s">
        <v>160</v>
      </c>
      <c r="E34" t="s">
        <v>169</v>
      </c>
      <c r="F34" t="s">
        <v>162</v>
      </c>
      <c r="G34" t="s">
        <v>41</v>
      </c>
      <c r="H34" t="s">
        <v>41</v>
      </c>
      <c r="I34" t="s">
        <v>41</v>
      </c>
      <c r="J34" t="s">
        <v>41</v>
      </c>
      <c r="K34" t="s">
        <v>163</v>
      </c>
      <c r="L34" t="s">
        <v>41</v>
      </c>
      <c r="M34" t="s">
        <v>41</v>
      </c>
      <c r="N34" t="s">
        <v>41</v>
      </c>
    </row>
    <row r="35" spans="1:14" x14ac:dyDescent="0.25">
      <c r="A35" t="s">
        <v>170</v>
      </c>
      <c r="B35" t="s">
        <v>41</v>
      </c>
      <c r="C35" t="s">
        <v>159</v>
      </c>
      <c r="D35" t="s">
        <v>160</v>
      </c>
      <c r="E35" t="s">
        <v>171</v>
      </c>
      <c r="F35" t="s">
        <v>162</v>
      </c>
      <c r="G35" t="s">
        <v>41</v>
      </c>
      <c r="H35" t="s">
        <v>41</v>
      </c>
      <c r="I35" t="s">
        <v>41</v>
      </c>
      <c r="J35" t="s">
        <v>41</v>
      </c>
      <c r="K35" t="s">
        <v>163</v>
      </c>
      <c r="L35" t="s">
        <v>41</v>
      </c>
      <c r="M35" t="s">
        <v>41</v>
      </c>
      <c r="N35" t="s">
        <v>41</v>
      </c>
    </row>
    <row r="36" spans="1:14" x14ac:dyDescent="0.25">
      <c r="A36" t="s">
        <v>172</v>
      </c>
      <c r="B36" t="s">
        <v>41</v>
      </c>
      <c r="C36" t="s">
        <v>159</v>
      </c>
      <c r="D36" t="s">
        <v>160</v>
      </c>
      <c r="E36" t="s">
        <v>173</v>
      </c>
      <c r="F36" t="s">
        <v>162</v>
      </c>
      <c r="G36" t="s">
        <v>41</v>
      </c>
      <c r="H36" t="s">
        <v>41</v>
      </c>
      <c r="I36" t="s">
        <v>41</v>
      </c>
      <c r="J36" t="s">
        <v>41</v>
      </c>
      <c r="K36" t="s">
        <v>163</v>
      </c>
      <c r="L36" t="s">
        <v>41</v>
      </c>
      <c r="M36" t="s">
        <v>41</v>
      </c>
      <c r="N36" t="s">
        <v>41</v>
      </c>
    </row>
    <row r="37" spans="1:14" x14ac:dyDescent="0.25">
      <c r="A37" t="s">
        <v>174</v>
      </c>
      <c r="B37" t="s">
        <v>41</v>
      </c>
      <c r="C37" t="s">
        <v>159</v>
      </c>
      <c r="D37" t="s">
        <v>160</v>
      </c>
      <c r="E37" t="s">
        <v>175</v>
      </c>
      <c r="F37" t="s">
        <v>162</v>
      </c>
      <c r="G37" t="s">
        <v>41</v>
      </c>
      <c r="H37" t="s">
        <v>41</v>
      </c>
      <c r="I37" t="s">
        <v>41</v>
      </c>
      <c r="J37" t="s">
        <v>41</v>
      </c>
      <c r="K37" t="s">
        <v>163</v>
      </c>
      <c r="L37" t="s">
        <v>41</v>
      </c>
      <c r="M37" t="s">
        <v>41</v>
      </c>
      <c r="N37" t="s">
        <v>41</v>
      </c>
    </row>
    <row r="38" spans="1:14" x14ac:dyDescent="0.25">
      <c r="A38" t="s">
        <v>176</v>
      </c>
      <c r="B38" t="s">
        <v>41</v>
      </c>
      <c r="C38" t="s">
        <v>159</v>
      </c>
      <c r="D38" t="s">
        <v>160</v>
      </c>
      <c r="E38" t="s">
        <v>177</v>
      </c>
      <c r="F38" t="s">
        <v>162</v>
      </c>
      <c r="G38" t="s">
        <v>41</v>
      </c>
      <c r="H38" t="s">
        <v>41</v>
      </c>
      <c r="I38" t="s">
        <v>41</v>
      </c>
      <c r="J38" t="s">
        <v>41</v>
      </c>
      <c r="K38" t="s">
        <v>163</v>
      </c>
      <c r="L38" t="s">
        <v>41</v>
      </c>
      <c r="M38" t="s">
        <v>41</v>
      </c>
      <c r="N38" t="s">
        <v>41</v>
      </c>
    </row>
    <row r="39" spans="1:14" x14ac:dyDescent="0.25">
      <c r="A39" t="s">
        <v>178</v>
      </c>
      <c r="B39" t="s">
        <v>41</v>
      </c>
      <c r="C39" t="s">
        <v>159</v>
      </c>
      <c r="D39" t="s">
        <v>160</v>
      </c>
      <c r="E39" t="s">
        <v>179</v>
      </c>
      <c r="F39" t="s">
        <v>162</v>
      </c>
      <c r="G39" t="s">
        <v>41</v>
      </c>
      <c r="H39" t="s">
        <v>41</v>
      </c>
      <c r="I39" t="s">
        <v>41</v>
      </c>
      <c r="J39" t="s">
        <v>41</v>
      </c>
      <c r="K39" t="s">
        <v>180</v>
      </c>
      <c r="L39" t="s">
        <v>41</v>
      </c>
      <c r="M39" t="s">
        <v>41</v>
      </c>
      <c r="N39" t="s">
        <v>41</v>
      </c>
    </row>
    <row r="40" spans="1:14" x14ac:dyDescent="0.25">
      <c r="A40" t="s">
        <v>181</v>
      </c>
      <c r="B40" t="s">
        <v>41</v>
      </c>
      <c r="C40" t="s">
        <v>159</v>
      </c>
      <c r="D40" t="s">
        <v>160</v>
      </c>
      <c r="E40" t="s">
        <v>182</v>
      </c>
      <c r="F40" t="s">
        <v>162</v>
      </c>
      <c r="G40" t="s">
        <v>41</v>
      </c>
      <c r="H40" t="s">
        <v>41</v>
      </c>
      <c r="I40" t="s">
        <v>41</v>
      </c>
      <c r="J40" t="s">
        <v>41</v>
      </c>
      <c r="K40" t="s">
        <v>180</v>
      </c>
      <c r="L40" t="s">
        <v>41</v>
      </c>
      <c r="M40" t="s">
        <v>41</v>
      </c>
      <c r="N40" t="s">
        <v>41</v>
      </c>
    </row>
    <row r="41" spans="1:14" x14ac:dyDescent="0.25">
      <c r="A41" t="s">
        <v>183</v>
      </c>
      <c r="B41" t="s">
        <v>41</v>
      </c>
      <c r="C41" t="s">
        <v>159</v>
      </c>
      <c r="D41" t="s">
        <v>160</v>
      </c>
      <c r="E41" t="s">
        <v>184</v>
      </c>
      <c r="F41" t="s">
        <v>162</v>
      </c>
      <c r="G41" t="s">
        <v>41</v>
      </c>
      <c r="H41" t="s">
        <v>41</v>
      </c>
      <c r="I41" t="s">
        <v>41</v>
      </c>
      <c r="J41" t="s">
        <v>41</v>
      </c>
      <c r="K41" t="s">
        <v>180</v>
      </c>
      <c r="L41" t="s">
        <v>41</v>
      </c>
      <c r="M41" t="s">
        <v>41</v>
      </c>
      <c r="N41" t="s">
        <v>41</v>
      </c>
    </row>
    <row r="42" spans="1:14" x14ac:dyDescent="0.25">
      <c r="A42" t="s">
        <v>185</v>
      </c>
      <c r="B42" t="s">
        <v>41</v>
      </c>
      <c r="C42" t="s">
        <v>159</v>
      </c>
      <c r="D42" t="s">
        <v>160</v>
      </c>
      <c r="E42" t="s">
        <v>186</v>
      </c>
      <c r="F42" t="s">
        <v>162</v>
      </c>
      <c r="G42" t="s">
        <v>41</v>
      </c>
      <c r="H42" t="s">
        <v>41</v>
      </c>
      <c r="I42" t="s">
        <v>41</v>
      </c>
      <c r="J42" t="s">
        <v>41</v>
      </c>
      <c r="K42" t="s">
        <v>187</v>
      </c>
      <c r="L42" t="s">
        <v>41</v>
      </c>
      <c r="M42" t="s">
        <v>41</v>
      </c>
      <c r="N42" t="s">
        <v>41</v>
      </c>
    </row>
    <row r="43" spans="1:14" x14ac:dyDescent="0.25">
      <c r="A43" t="s">
        <v>188</v>
      </c>
      <c r="B43" t="s">
        <v>41</v>
      </c>
      <c r="C43" t="s">
        <v>159</v>
      </c>
      <c r="D43" t="s">
        <v>160</v>
      </c>
      <c r="E43" t="s">
        <v>189</v>
      </c>
      <c r="F43" t="s">
        <v>162</v>
      </c>
      <c r="G43" t="s">
        <v>41</v>
      </c>
      <c r="H43" t="s">
        <v>41</v>
      </c>
      <c r="I43" t="s">
        <v>41</v>
      </c>
      <c r="J43" t="s">
        <v>41</v>
      </c>
      <c r="K43" t="s">
        <v>163</v>
      </c>
      <c r="L43" t="s">
        <v>41</v>
      </c>
      <c r="M43" t="s">
        <v>41</v>
      </c>
      <c r="N43" t="s">
        <v>41</v>
      </c>
    </row>
    <row r="44" spans="1:14" x14ac:dyDescent="0.25">
      <c r="A44" t="s">
        <v>190</v>
      </c>
      <c r="B44" t="s">
        <v>41</v>
      </c>
      <c r="C44" t="s">
        <v>159</v>
      </c>
      <c r="D44" t="s">
        <v>160</v>
      </c>
      <c r="E44" t="s">
        <v>191</v>
      </c>
      <c r="F44" t="s">
        <v>162</v>
      </c>
      <c r="G44" t="s">
        <v>41</v>
      </c>
      <c r="H44" t="s">
        <v>41</v>
      </c>
      <c r="I44" t="s">
        <v>41</v>
      </c>
      <c r="J44" t="s">
        <v>41</v>
      </c>
      <c r="K44" t="s">
        <v>163</v>
      </c>
      <c r="L44" t="s">
        <v>41</v>
      </c>
      <c r="M44" t="s">
        <v>41</v>
      </c>
      <c r="N44" t="s">
        <v>41</v>
      </c>
    </row>
    <row r="45" spans="1:14" x14ac:dyDescent="0.25">
      <c r="A45" t="s">
        <v>192</v>
      </c>
      <c r="B45" t="s">
        <v>41</v>
      </c>
      <c r="C45" t="s">
        <v>159</v>
      </c>
      <c r="D45" t="s">
        <v>160</v>
      </c>
      <c r="E45" t="s">
        <v>193</v>
      </c>
      <c r="F45" t="s">
        <v>162</v>
      </c>
      <c r="G45" t="s">
        <v>41</v>
      </c>
      <c r="H45" t="s">
        <v>41</v>
      </c>
      <c r="I45" t="s">
        <v>41</v>
      </c>
      <c r="J45" t="s">
        <v>41</v>
      </c>
      <c r="K45" t="s">
        <v>163</v>
      </c>
      <c r="L45" t="s">
        <v>41</v>
      </c>
      <c r="M45" t="s">
        <v>41</v>
      </c>
      <c r="N45" t="s">
        <v>41</v>
      </c>
    </row>
    <row r="46" spans="1:14" x14ac:dyDescent="0.25">
      <c r="A46" t="s">
        <v>194</v>
      </c>
      <c r="B46" t="s">
        <v>41</v>
      </c>
      <c r="C46" t="s">
        <v>159</v>
      </c>
      <c r="D46" t="s">
        <v>160</v>
      </c>
      <c r="E46" t="s">
        <v>195</v>
      </c>
      <c r="F46" t="s">
        <v>162</v>
      </c>
      <c r="G46" t="s">
        <v>41</v>
      </c>
      <c r="H46" t="s">
        <v>41</v>
      </c>
      <c r="I46" t="s">
        <v>41</v>
      </c>
      <c r="J46" t="s">
        <v>41</v>
      </c>
      <c r="K46" t="s">
        <v>196</v>
      </c>
      <c r="L46" t="s">
        <v>41</v>
      </c>
      <c r="M46" t="s">
        <v>41</v>
      </c>
      <c r="N46" t="s">
        <v>41</v>
      </c>
    </row>
    <row r="47" spans="1:14" x14ac:dyDescent="0.25">
      <c r="A47" t="s">
        <v>197</v>
      </c>
      <c r="B47" t="s">
        <v>41</v>
      </c>
      <c r="C47" t="s">
        <v>159</v>
      </c>
      <c r="D47" t="s">
        <v>160</v>
      </c>
      <c r="E47" t="s">
        <v>198</v>
      </c>
      <c r="F47" t="s">
        <v>162</v>
      </c>
      <c r="G47" t="s">
        <v>41</v>
      </c>
      <c r="H47" t="s">
        <v>41</v>
      </c>
      <c r="I47" t="s">
        <v>41</v>
      </c>
      <c r="J47" t="s">
        <v>41</v>
      </c>
      <c r="K47" t="s">
        <v>196</v>
      </c>
      <c r="L47" t="s">
        <v>41</v>
      </c>
      <c r="M47" t="s">
        <v>41</v>
      </c>
      <c r="N47" t="s">
        <v>41</v>
      </c>
    </row>
    <row r="48" spans="1:14" x14ac:dyDescent="0.25">
      <c r="A48" t="s">
        <v>199</v>
      </c>
      <c r="B48" t="s">
        <v>41</v>
      </c>
      <c r="C48" t="s">
        <v>159</v>
      </c>
      <c r="D48" t="s">
        <v>160</v>
      </c>
      <c r="E48" t="s">
        <v>200</v>
      </c>
      <c r="F48" t="s">
        <v>162</v>
      </c>
      <c r="G48" t="s">
        <v>41</v>
      </c>
      <c r="H48" t="s">
        <v>41</v>
      </c>
      <c r="I48" t="s">
        <v>41</v>
      </c>
      <c r="J48" t="s">
        <v>41</v>
      </c>
      <c r="K48" t="s">
        <v>196</v>
      </c>
      <c r="L48" t="s">
        <v>41</v>
      </c>
      <c r="M48" t="s">
        <v>41</v>
      </c>
      <c r="N48" t="s">
        <v>41</v>
      </c>
    </row>
    <row r="49" spans="1:14" x14ac:dyDescent="0.25">
      <c r="A49" t="s">
        <v>201</v>
      </c>
      <c r="B49" t="s">
        <v>41</v>
      </c>
      <c r="C49" t="s">
        <v>159</v>
      </c>
      <c r="D49" t="s">
        <v>160</v>
      </c>
      <c r="E49" t="s">
        <v>202</v>
      </c>
      <c r="F49" t="s">
        <v>162</v>
      </c>
      <c r="G49" t="s">
        <v>41</v>
      </c>
      <c r="H49" t="s">
        <v>41</v>
      </c>
      <c r="I49" t="s">
        <v>41</v>
      </c>
      <c r="J49" t="s">
        <v>41</v>
      </c>
      <c r="K49" t="s">
        <v>196</v>
      </c>
      <c r="L49" t="s">
        <v>41</v>
      </c>
      <c r="M49" t="s">
        <v>41</v>
      </c>
      <c r="N49" t="s">
        <v>41</v>
      </c>
    </row>
    <row r="50" spans="1:14" x14ac:dyDescent="0.25">
      <c r="A50" t="s">
        <v>203</v>
      </c>
      <c r="B50" t="s">
        <v>41</v>
      </c>
      <c r="C50" t="s">
        <v>159</v>
      </c>
      <c r="D50" t="s">
        <v>160</v>
      </c>
      <c r="E50" t="s">
        <v>204</v>
      </c>
      <c r="F50" t="s">
        <v>162</v>
      </c>
      <c r="G50" t="s">
        <v>41</v>
      </c>
      <c r="H50" t="s">
        <v>41</v>
      </c>
      <c r="I50" t="s">
        <v>41</v>
      </c>
      <c r="J50" t="s">
        <v>41</v>
      </c>
      <c r="K50" t="s">
        <v>163</v>
      </c>
      <c r="L50" t="s">
        <v>41</v>
      </c>
      <c r="M50" t="s">
        <v>41</v>
      </c>
      <c r="N50" t="s">
        <v>41</v>
      </c>
    </row>
    <row r="51" spans="1:14" x14ac:dyDescent="0.25">
      <c r="A51" t="s">
        <v>205</v>
      </c>
      <c r="B51" t="s">
        <v>41</v>
      </c>
      <c r="C51" t="s">
        <v>159</v>
      </c>
      <c r="D51" t="s">
        <v>160</v>
      </c>
      <c r="E51" t="s">
        <v>206</v>
      </c>
      <c r="F51" t="s">
        <v>162</v>
      </c>
      <c r="G51" t="s">
        <v>41</v>
      </c>
      <c r="H51" t="s">
        <v>41</v>
      </c>
      <c r="I51" t="s">
        <v>41</v>
      </c>
      <c r="J51" t="s">
        <v>41</v>
      </c>
      <c r="K51" t="s">
        <v>163</v>
      </c>
      <c r="L51" t="s">
        <v>41</v>
      </c>
      <c r="M51" t="s">
        <v>41</v>
      </c>
      <c r="N51" t="s">
        <v>41</v>
      </c>
    </row>
    <row r="52" spans="1:14" x14ac:dyDescent="0.25">
      <c r="A52" t="s">
        <v>207</v>
      </c>
      <c r="B52" t="s">
        <v>41</v>
      </c>
      <c r="C52" t="s">
        <v>159</v>
      </c>
      <c r="D52" t="s">
        <v>160</v>
      </c>
      <c r="E52" t="s">
        <v>208</v>
      </c>
      <c r="F52" t="s">
        <v>162</v>
      </c>
      <c r="G52" t="s">
        <v>41</v>
      </c>
      <c r="H52" t="s">
        <v>41</v>
      </c>
      <c r="I52" t="s">
        <v>41</v>
      </c>
      <c r="J52" t="s">
        <v>41</v>
      </c>
      <c r="K52" t="s">
        <v>163</v>
      </c>
      <c r="L52" t="s">
        <v>41</v>
      </c>
      <c r="M52" t="s">
        <v>41</v>
      </c>
      <c r="N52" t="s">
        <v>41</v>
      </c>
    </row>
    <row r="53" spans="1:14" x14ac:dyDescent="0.25">
      <c r="A53" t="s">
        <v>209</v>
      </c>
      <c r="B53" t="s">
        <v>41</v>
      </c>
      <c r="C53" t="s">
        <v>159</v>
      </c>
      <c r="D53" t="s">
        <v>160</v>
      </c>
      <c r="E53" t="s">
        <v>210</v>
      </c>
      <c r="F53" t="s">
        <v>162</v>
      </c>
      <c r="G53" t="s">
        <v>41</v>
      </c>
      <c r="H53" t="s">
        <v>41</v>
      </c>
      <c r="I53" t="s">
        <v>41</v>
      </c>
      <c r="J53" t="s">
        <v>41</v>
      </c>
      <c r="K53" t="s">
        <v>180</v>
      </c>
      <c r="L53" t="s">
        <v>41</v>
      </c>
      <c r="M53" t="s">
        <v>41</v>
      </c>
      <c r="N53" t="s">
        <v>41</v>
      </c>
    </row>
    <row r="54" spans="1:14" x14ac:dyDescent="0.25">
      <c r="A54" t="s">
        <v>211</v>
      </c>
      <c r="B54" t="s">
        <v>41</v>
      </c>
      <c r="C54" t="s">
        <v>159</v>
      </c>
      <c r="D54" t="s">
        <v>160</v>
      </c>
      <c r="E54" t="s">
        <v>212</v>
      </c>
      <c r="F54" t="s">
        <v>162</v>
      </c>
      <c r="G54" t="s">
        <v>41</v>
      </c>
      <c r="H54" t="s">
        <v>41</v>
      </c>
      <c r="I54" t="s">
        <v>41</v>
      </c>
      <c r="J54" t="s">
        <v>41</v>
      </c>
      <c r="K54" t="s">
        <v>180</v>
      </c>
      <c r="L54" t="s">
        <v>41</v>
      </c>
      <c r="M54" t="s">
        <v>41</v>
      </c>
      <c r="N54" t="s">
        <v>41</v>
      </c>
    </row>
    <row r="55" spans="1:14" x14ac:dyDescent="0.25">
      <c r="A55" t="s">
        <v>213</v>
      </c>
      <c r="B55" t="s">
        <v>41</v>
      </c>
      <c r="C55" t="s">
        <v>159</v>
      </c>
      <c r="D55" t="s">
        <v>160</v>
      </c>
      <c r="E55" t="s">
        <v>214</v>
      </c>
      <c r="F55" t="s">
        <v>162</v>
      </c>
      <c r="G55" t="s">
        <v>41</v>
      </c>
      <c r="H55" t="s">
        <v>41</v>
      </c>
      <c r="I55" t="s">
        <v>41</v>
      </c>
      <c r="J55" t="s">
        <v>41</v>
      </c>
      <c r="K55" t="s">
        <v>163</v>
      </c>
      <c r="L55" t="s">
        <v>41</v>
      </c>
      <c r="M55" t="s">
        <v>41</v>
      </c>
      <c r="N55" t="s">
        <v>41</v>
      </c>
    </row>
    <row r="56" spans="1:14" x14ac:dyDescent="0.25">
      <c r="A56" t="s">
        <v>215</v>
      </c>
      <c r="B56" t="s">
        <v>41</v>
      </c>
      <c r="C56" t="s">
        <v>159</v>
      </c>
      <c r="D56" t="s">
        <v>160</v>
      </c>
      <c r="E56" t="s">
        <v>216</v>
      </c>
      <c r="F56" t="s">
        <v>162</v>
      </c>
      <c r="G56" t="s">
        <v>41</v>
      </c>
      <c r="H56" t="s">
        <v>41</v>
      </c>
      <c r="I56" t="s">
        <v>41</v>
      </c>
      <c r="J56" t="s">
        <v>41</v>
      </c>
      <c r="K56" t="s">
        <v>196</v>
      </c>
      <c r="L56" t="s">
        <v>41</v>
      </c>
      <c r="M56" t="s">
        <v>41</v>
      </c>
      <c r="N56" t="s">
        <v>41</v>
      </c>
    </row>
    <row r="57" spans="1:14" x14ac:dyDescent="0.25">
      <c r="A57" t="s">
        <v>217</v>
      </c>
      <c r="B57" t="s">
        <v>41</v>
      </c>
      <c r="C57" t="s">
        <v>159</v>
      </c>
      <c r="D57" t="s">
        <v>160</v>
      </c>
      <c r="E57" t="s">
        <v>218</v>
      </c>
      <c r="F57" t="s">
        <v>162</v>
      </c>
      <c r="G57" t="s">
        <v>41</v>
      </c>
      <c r="H57" t="s">
        <v>41</v>
      </c>
      <c r="I57" t="s">
        <v>41</v>
      </c>
      <c r="J57" t="s">
        <v>41</v>
      </c>
      <c r="K57" t="s">
        <v>196</v>
      </c>
      <c r="L57" t="s">
        <v>41</v>
      </c>
      <c r="M57" t="s">
        <v>41</v>
      </c>
      <c r="N57" t="s">
        <v>41</v>
      </c>
    </row>
    <row r="58" spans="1:14" x14ac:dyDescent="0.25">
      <c r="A58" t="s">
        <v>219</v>
      </c>
      <c r="B58" t="s">
        <v>41</v>
      </c>
      <c r="C58" t="s">
        <v>159</v>
      </c>
      <c r="D58" t="s">
        <v>160</v>
      </c>
      <c r="E58" t="s">
        <v>220</v>
      </c>
      <c r="F58" t="s">
        <v>162</v>
      </c>
      <c r="G58" t="s">
        <v>41</v>
      </c>
      <c r="H58" t="s">
        <v>41</v>
      </c>
      <c r="I58" t="s">
        <v>41</v>
      </c>
      <c r="J58" t="s">
        <v>41</v>
      </c>
      <c r="K58" t="s">
        <v>196</v>
      </c>
      <c r="L58" t="s">
        <v>41</v>
      </c>
      <c r="M58" t="s">
        <v>41</v>
      </c>
      <c r="N58" t="s">
        <v>41</v>
      </c>
    </row>
    <row r="59" spans="1:14" x14ac:dyDescent="0.25">
      <c r="A59" t="s">
        <v>221</v>
      </c>
      <c r="B59" t="s">
        <v>41</v>
      </c>
      <c r="C59" t="s">
        <v>159</v>
      </c>
      <c r="D59" t="s">
        <v>160</v>
      </c>
      <c r="E59" t="s">
        <v>222</v>
      </c>
      <c r="F59" t="s">
        <v>162</v>
      </c>
      <c r="G59" t="s">
        <v>41</v>
      </c>
      <c r="H59" t="s">
        <v>41</v>
      </c>
      <c r="I59" t="s">
        <v>41</v>
      </c>
      <c r="J59" t="s">
        <v>41</v>
      </c>
      <c r="K59" t="s">
        <v>223</v>
      </c>
      <c r="L59" t="s">
        <v>41</v>
      </c>
      <c r="M59" t="s">
        <v>41</v>
      </c>
      <c r="N59" t="s">
        <v>41</v>
      </c>
    </row>
    <row r="60" spans="1:14" x14ac:dyDescent="0.25">
      <c r="A60" t="s">
        <v>224</v>
      </c>
      <c r="B60" t="s">
        <v>41</v>
      </c>
      <c r="C60" t="s">
        <v>159</v>
      </c>
      <c r="D60" t="s">
        <v>160</v>
      </c>
      <c r="E60" t="s">
        <v>225</v>
      </c>
      <c r="F60" t="s">
        <v>162</v>
      </c>
      <c r="G60" t="s">
        <v>41</v>
      </c>
      <c r="H60" t="s">
        <v>41</v>
      </c>
      <c r="I60" t="s">
        <v>41</v>
      </c>
      <c r="J60" t="s">
        <v>41</v>
      </c>
      <c r="K60" t="s">
        <v>196</v>
      </c>
      <c r="L60" t="s">
        <v>41</v>
      </c>
      <c r="M60" t="s">
        <v>41</v>
      </c>
      <c r="N60" t="s">
        <v>41</v>
      </c>
    </row>
    <row r="61" spans="1:14" x14ac:dyDescent="0.25">
      <c r="A61" t="s">
        <v>226</v>
      </c>
      <c r="B61" t="s">
        <v>41</v>
      </c>
      <c r="C61" t="s">
        <v>159</v>
      </c>
      <c r="D61" t="s">
        <v>160</v>
      </c>
      <c r="E61" t="s">
        <v>227</v>
      </c>
      <c r="F61" t="s">
        <v>162</v>
      </c>
      <c r="G61" t="s">
        <v>41</v>
      </c>
      <c r="H61" t="s">
        <v>41</v>
      </c>
      <c r="I61" t="s">
        <v>41</v>
      </c>
      <c r="J61" t="s">
        <v>41</v>
      </c>
      <c r="K61" t="s">
        <v>196</v>
      </c>
      <c r="L61" t="s">
        <v>41</v>
      </c>
      <c r="M61" t="s">
        <v>41</v>
      </c>
      <c r="N61" t="s">
        <v>41</v>
      </c>
    </row>
    <row r="62" spans="1:14" x14ac:dyDescent="0.25">
      <c r="A62" t="s">
        <v>228</v>
      </c>
      <c r="B62" t="s">
        <v>41</v>
      </c>
      <c r="C62" t="s">
        <v>159</v>
      </c>
      <c r="D62" t="s">
        <v>160</v>
      </c>
      <c r="E62" t="s">
        <v>229</v>
      </c>
      <c r="F62" t="s">
        <v>162</v>
      </c>
      <c r="G62" t="s">
        <v>41</v>
      </c>
      <c r="H62" t="s">
        <v>41</v>
      </c>
      <c r="I62" t="s">
        <v>41</v>
      </c>
      <c r="J62" t="s">
        <v>41</v>
      </c>
      <c r="K62" t="s">
        <v>196</v>
      </c>
      <c r="L62" t="s">
        <v>41</v>
      </c>
      <c r="M62" t="s">
        <v>41</v>
      </c>
      <c r="N62" t="s">
        <v>41</v>
      </c>
    </row>
    <row r="63" spans="1:14" x14ac:dyDescent="0.25">
      <c r="A63" t="s">
        <v>230</v>
      </c>
      <c r="B63" t="s">
        <v>41</v>
      </c>
      <c r="C63" t="s">
        <v>159</v>
      </c>
      <c r="D63" t="s">
        <v>160</v>
      </c>
      <c r="E63" t="s">
        <v>231</v>
      </c>
      <c r="F63" t="s">
        <v>162</v>
      </c>
      <c r="G63" t="s">
        <v>41</v>
      </c>
      <c r="H63" t="s">
        <v>41</v>
      </c>
      <c r="I63" t="s">
        <v>41</v>
      </c>
      <c r="J63" t="s">
        <v>41</v>
      </c>
      <c r="K63" t="s">
        <v>196</v>
      </c>
      <c r="L63" t="s">
        <v>41</v>
      </c>
      <c r="M63" t="s">
        <v>41</v>
      </c>
      <c r="N63" t="s">
        <v>41</v>
      </c>
    </row>
    <row r="64" spans="1:14" x14ac:dyDescent="0.25">
      <c r="A64" t="s">
        <v>232</v>
      </c>
      <c r="B64" t="s">
        <v>41</v>
      </c>
      <c r="C64" t="s">
        <v>159</v>
      </c>
      <c r="D64" t="s">
        <v>160</v>
      </c>
      <c r="E64" t="s">
        <v>233</v>
      </c>
      <c r="F64" t="s">
        <v>162</v>
      </c>
      <c r="G64" t="s">
        <v>41</v>
      </c>
      <c r="H64" t="s">
        <v>41</v>
      </c>
      <c r="I64" t="s">
        <v>41</v>
      </c>
      <c r="J64" t="s">
        <v>41</v>
      </c>
      <c r="K64" t="s">
        <v>163</v>
      </c>
      <c r="L64" t="s">
        <v>41</v>
      </c>
      <c r="M64" t="s">
        <v>41</v>
      </c>
      <c r="N64" t="s">
        <v>41</v>
      </c>
    </row>
    <row r="65" spans="1:14" x14ac:dyDescent="0.25">
      <c r="A65" t="s">
        <v>234</v>
      </c>
      <c r="B65" t="s">
        <v>41</v>
      </c>
      <c r="C65" t="s">
        <v>159</v>
      </c>
      <c r="D65" t="s">
        <v>160</v>
      </c>
      <c r="E65" t="s">
        <v>235</v>
      </c>
      <c r="F65" t="s">
        <v>162</v>
      </c>
      <c r="G65" t="s">
        <v>41</v>
      </c>
      <c r="H65" t="s">
        <v>41</v>
      </c>
      <c r="I65" t="s">
        <v>41</v>
      </c>
      <c r="J65" t="s">
        <v>41</v>
      </c>
      <c r="K65" t="s">
        <v>180</v>
      </c>
      <c r="L65" t="s">
        <v>41</v>
      </c>
      <c r="M65" t="s">
        <v>41</v>
      </c>
      <c r="N65" t="s">
        <v>41</v>
      </c>
    </row>
    <row r="66" spans="1:14" x14ac:dyDescent="0.25">
      <c r="A66" t="s">
        <v>236</v>
      </c>
      <c r="B66" t="s">
        <v>41</v>
      </c>
      <c r="C66" t="s">
        <v>159</v>
      </c>
      <c r="D66" t="s">
        <v>160</v>
      </c>
      <c r="E66" t="s">
        <v>237</v>
      </c>
      <c r="F66" t="s">
        <v>162</v>
      </c>
      <c r="G66" t="s">
        <v>41</v>
      </c>
      <c r="H66" t="s">
        <v>41</v>
      </c>
      <c r="I66" t="s">
        <v>41</v>
      </c>
      <c r="J66" t="s">
        <v>41</v>
      </c>
      <c r="K66" t="s">
        <v>180</v>
      </c>
      <c r="L66" t="s">
        <v>41</v>
      </c>
      <c r="M66" t="s">
        <v>41</v>
      </c>
      <c r="N66" t="s">
        <v>41</v>
      </c>
    </row>
    <row r="67" spans="1:14" x14ac:dyDescent="0.25">
      <c r="A67" t="s">
        <v>238</v>
      </c>
      <c r="B67" t="s">
        <v>41</v>
      </c>
      <c r="C67" t="s">
        <v>159</v>
      </c>
      <c r="D67" t="s">
        <v>160</v>
      </c>
      <c r="E67" t="s">
        <v>239</v>
      </c>
      <c r="F67" t="s">
        <v>162</v>
      </c>
      <c r="G67" t="s">
        <v>41</v>
      </c>
      <c r="H67" t="s">
        <v>41</v>
      </c>
      <c r="I67" t="s">
        <v>41</v>
      </c>
      <c r="J67" t="s">
        <v>41</v>
      </c>
      <c r="K67" t="s">
        <v>196</v>
      </c>
      <c r="L67" t="s">
        <v>41</v>
      </c>
      <c r="M67" t="s">
        <v>41</v>
      </c>
      <c r="N67" t="s">
        <v>41</v>
      </c>
    </row>
    <row r="68" spans="1:14" x14ac:dyDescent="0.25">
      <c r="A68" t="s">
        <v>240</v>
      </c>
      <c r="B68" t="s">
        <v>41</v>
      </c>
      <c r="C68" t="s">
        <v>159</v>
      </c>
      <c r="D68" t="s">
        <v>160</v>
      </c>
      <c r="E68" t="s">
        <v>241</v>
      </c>
      <c r="F68" t="s">
        <v>162</v>
      </c>
      <c r="G68" t="s">
        <v>41</v>
      </c>
      <c r="H68" t="s">
        <v>41</v>
      </c>
      <c r="I68" t="s">
        <v>41</v>
      </c>
      <c r="J68" t="s">
        <v>41</v>
      </c>
      <c r="K68" t="s">
        <v>196</v>
      </c>
      <c r="L68" t="s">
        <v>41</v>
      </c>
      <c r="M68" t="s">
        <v>41</v>
      </c>
      <c r="N68" t="s">
        <v>41</v>
      </c>
    </row>
    <row r="69" spans="1:14" x14ac:dyDescent="0.25">
      <c r="A69" t="s">
        <v>242</v>
      </c>
      <c r="B69" t="s">
        <v>41</v>
      </c>
      <c r="C69" t="s">
        <v>159</v>
      </c>
      <c r="D69" t="s">
        <v>160</v>
      </c>
      <c r="E69" t="s">
        <v>243</v>
      </c>
      <c r="F69" t="s">
        <v>162</v>
      </c>
      <c r="G69" t="s">
        <v>41</v>
      </c>
      <c r="H69" t="s">
        <v>41</v>
      </c>
      <c r="I69" t="s">
        <v>41</v>
      </c>
      <c r="J69" t="s">
        <v>41</v>
      </c>
      <c r="K69" t="s">
        <v>163</v>
      </c>
      <c r="L69" t="s">
        <v>41</v>
      </c>
      <c r="M69" t="s">
        <v>41</v>
      </c>
      <c r="N69" t="s">
        <v>41</v>
      </c>
    </row>
    <row r="70" spans="1:14" x14ac:dyDescent="0.25">
      <c r="A70" t="s">
        <v>244</v>
      </c>
      <c r="B70" t="s">
        <v>41</v>
      </c>
      <c r="C70" t="s">
        <v>159</v>
      </c>
      <c r="D70" t="s">
        <v>160</v>
      </c>
      <c r="E70" t="s">
        <v>245</v>
      </c>
      <c r="F70" t="s">
        <v>162</v>
      </c>
      <c r="G70" t="s">
        <v>41</v>
      </c>
      <c r="H70" t="s">
        <v>41</v>
      </c>
      <c r="I70" t="s">
        <v>41</v>
      </c>
      <c r="J70" t="s">
        <v>41</v>
      </c>
      <c r="K70" t="s">
        <v>180</v>
      </c>
      <c r="L70" t="s">
        <v>41</v>
      </c>
      <c r="M70" t="s">
        <v>41</v>
      </c>
      <c r="N70" t="s">
        <v>41</v>
      </c>
    </row>
    <row r="71" spans="1:14" x14ac:dyDescent="0.25">
      <c r="A71" t="s">
        <v>246</v>
      </c>
      <c r="B71" t="s">
        <v>41</v>
      </c>
      <c r="C71" t="s">
        <v>159</v>
      </c>
      <c r="D71" t="s">
        <v>160</v>
      </c>
      <c r="E71" t="s">
        <v>247</v>
      </c>
      <c r="F71" t="s">
        <v>162</v>
      </c>
      <c r="G71" t="s">
        <v>41</v>
      </c>
      <c r="H71" t="s">
        <v>41</v>
      </c>
      <c r="I71" t="s">
        <v>41</v>
      </c>
      <c r="J71" t="s">
        <v>41</v>
      </c>
      <c r="K71" t="s">
        <v>180</v>
      </c>
      <c r="L71" t="s">
        <v>41</v>
      </c>
      <c r="M71" t="s">
        <v>41</v>
      </c>
      <c r="N71" t="s">
        <v>41</v>
      </c>
    </row>
    <row r="72" spans="1:14" x14ac:dyDescent="0.25">
      <c r="A72" t="s">
        <v>248</v>
      </c>
      <c r="B72" t="s">
        <v>41</v>
      </c>
      <c r="C72" t="s">
        <v>159</v>
      </c>
      <c r="D72" t="s">
        <v>160</v>
      </c>
      <c r="E72" t="s">
        <v>249</v>
      </c>
      <c r="F72" t="s">
        <v>162</v>
      </c>
      <c r="G72" t="s">
        <v>41</v>
      </c>
      <c r="H72" t="s">
        <v>41</v>
      </c>
      <c r="I72" t="s">
        <v>41</v>
      </c>
      <c r="J72" t="s">
        <v>41</v>
      </c>
      <c r="K72" t="s">
        <v>180</v>
      </c>
      <c r="L72" t="s">
        <v>41</v>
      </c>
      <c r="M72" t="s">
        <v>41</v>
      </c>
      <c r="N72" t="s">
        <v>41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k E A A B Q S w M E F A A C A A g A F H y p W F p E m H q n A A A A 9 w A A A B I A H A B D b 2 5 m a W c v U G F j a 2 F n Z S 5 4 b W w g o h g A K K A U A A A A A A A A A A A A A A A A A A A A A A A A A A A A h Y 8 x D o I w G I W v Q r r T F i R E y E 8 Z X B w k M Z o Y V 1 I r N E I x b b H c z c E j e Q U x i r o 5 v u 9 9 w 3 v 3 6 w 3 y o W 2 8 i 9 B G d i p D A a b I E 4 p 3 B 6 m q D P X 2 6 M 9 R z m B d 8 l N Z C W + U l U k H c 8 h Q b e 0 5 J c Q 5 h 9 0 M d 7 o i I a U B 2 R e r L a 9 F W 6 K P L P / L v l T G l o o L x G D 3 G s N C n M Q 4 S O I o w h T I R K G Q 6 m u E 4 + B n + w N h 0 T e 2 1 4 L V 2 l 9 u g E w R y P s E e w B Q S w M E F A A C A A g A F H y p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R 8 q V i D s q C R Q A E A A M 0 J A A A T A B w A R m 9 y b X V s Y X M v U 2 V j d G l v b j E u b S C i G A A o o B Q A A A A A A A A A A A A A A A A A A A A A A A A A A A D t k k F P g z A Y h u 8 k / I e m u 2 x J R y i C O g 0 H Z R p P Z g 5 u Y p Y O P j c S a C c t i 8 u y / 2 4 X o t N k P X K S X t o + X / O 1 b / p I y F Q h O I r b m d 7 a l m 3 J N a s h R w P s + W 7 g T s Z 3 y S x w M Q p R C c q 2 k B 6 x a O o M N I n k 1 p m K r K m A q + F j U Y I T C a 7 0 R g 7 x 9 C a 9 X 4 h G b R q V 5 k y x x c c 8 G c + i e d q 2 X f g 0 / X 2 B k 8 k t H p H X K Z R F V S i o Q 0 w w Q Z E o m 4 r L k P o E P f B M 5 A V f h d Q L X I J e G q E g V r s S w t P S e R Y c 3 k a k f e g A R 2 v G V z p N s t v A M U P C l v p Q U j M u 3 0 V d t e 2 P R T l s U 5 H 9 H r e U 6 u u V r i A F n + p A 0 D f 3 D P z C w H 0 D D w z 8 0 s C v D P z a w C c G T l 1 T w Z S Y m i J T U 2 b 6 N / R h Z F s F P / s n Z 5 X z W J e + e a y X r Z f t J N u y U 9 m W v W y 9 b D + y P U m v S 9 t 0 + 1 6 3 f 6 r b F 1 B L A Q I t A B Q A A g A I A B R 8 q V h a R J h 6 p w A A A P c A A A A S A A A A A A A A A A A A A A A A A A A A A A B D b 2 5 m a W c v U G F j a 2 F n Z S 5 4 b W x Q S w E C L Q A U A A I A C A A U f K l Y D 8 r p q 6 Q A A A D p A A A A E w A A A A A A A A A A A A A A A A D z A A A A W 0 N v b n R l b n R f V H l w Z X N d L n h t b F B L A Q I t A B Q A A g A I A B R 8 q V i D s q C R Q A E A A M 0 J A A A T A A A A A A A A A A A A A A A A A O Q B A A B G b 3 J t d W x h c y 9 T Z W N 0 a W 9 u M S 5 t U E s F B g A A A A A D A A M A w g A A A H E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k 2 A A A A A A A A l z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A 1 M D k t Q V R Q N T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j Q w N T A 5 X 0 F U U D U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A 5 V D E z O j M y O j A x L j A z M j k 2 N z N a I i A v P j x F b n R y e S B U e X B l P S J G a W x s Q 2 9 s d W 1 u V H l w Z X M i I F Z h b H V l P S J z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Q w N T A 5 L U F U U D U w L 0 N o Y W 5 n Z W Q g V H l w Z S 5 7 Q 2 9 s d W 1 u M S w w f S Z x d W 9 0 O y w m c X V v d D t T Z W N 0 a W 9 u M S 8 y N D A 1 M D k t Q V R Q N T A v Q 2 h h b m d l Z C B U e X B l L n t D b 2 x 1 b W 4 y L D F 9 J n F 1 b 3 Q 7 L C Z x d W 9 0 O 1 N l Y 3 R p b 2 4 x L z I 0 M D U w O S 1 B V F A 1 M C 9 D a G F u Z 2 V k I F R 5 c G U u e 0 N v b H V t b j M s M n 0 m c X V v d D s s J n F 1 b 3 Q 7 U 2 V j d G l v b j E v M j Q w N T A 5 L U F U U D U w L 0 N o Y W 5 n Z W Q g V H l w Z S 5 7 Q 2 9 s d W 1 u N C w z f S Z x d W 9 0 O y w m c X V v d D t T Z W N 0 a W 9 u M S 8 y N D A 1 M D k t Q V R Q N T A v Q 2 h h b m d l Z C B U e X B l L n t D b 2 x 1 b W 4 1 L D R 9 J n F 1 b 3 Q 7 L C Z x d W 9 0 O 1 N l Y 3 R p b 2 4 x L z I 0 M D U w O S 1 B V F A 1 M C 9 D a G F u Z 2 V k I F R 5 c G U u e 0 N v b H V t b j Y s N X 0 m c X V v d D s s J n F 1 b 3 Q 7 U 2 V j d G l v b j E v M j Q w N T A 5 L U F U U D U w L 0 N o Y W 5 n Z W Q g V H l w Z S 5 7 Q 2 9 s d W 1 u N y w 2 f S Z x d W 9 0 O y w m c X V v d D t T Z W N 0 a W 9 u M S 8 y N D A 1 M D k t Q V R Q N T A v Q 2 h h b m d l Z C B U e X B l L n t D b 2 x 1 b W 4 4 L D d 9 J n F 1 b 3 Q 7 L C Z x d W 9 0 O 1 N l Y 3 R p b 2 4 x L z I 0 M D U w O S 1 B V F A 1 M C 9 D a G F u Z 2 V k I F R 5 c G U u e 0 N v b H V t b j k s O H 0 m c X V v d D s s J n F 1 b 3 Q 7 U 2 V j d G l v b j E v M j Q w N T A 5 L U F U U D U w L 0 N o Y W 5 n Z W Q g V H l w Z S 5 7 Q 2 9 s d W 1 u M T A s O X 0 m c X V v d D s s J n F 1 b 3 Q 7 U 2 V j d G l v b j E v M j Q w N T A 5 L U F U U D U w L 0 N o Y W 5 n Z W Q g V H l w Z S 5 7 Q 2 9 s d W 1 u M T E s M T B 9 J n F 1 b 3 Q 7 L C Z x d W 9 0 O 1 N l Y 3 R p b 2 4 x L z I 0 M D U w O S 1 B V F A 1 M C 9 D a G F u Z 2 V k I F R 5 c G U u e 0 N v b H V t b j E y L D E x f S Z x d W 9 0 O y w m c X V v d D t T Z W N 0 a W 9 u M S 8 y N D A 1 M D k t Q V R Q N T A v Q 2 h h b m d l Z C B U e X B l L n t D b 2 x 1 b W 4 x M y w x M n 0 m c X V v d D s s J n F 1 b 3 Q 7 U 2 V j d G l v b j E v M j Q w N T A 5 L U F U U D U w L 0 N o Y W 5 n Z W Q g V H l w Z S 5 7 Q 2 9 s d W 1 u M T Q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8 y N D A 1 M D k t Q V R Q N T A v Q 2 h h b m d l Z C B U e X B l L n t D b 2 x 1 b W 4 x L D B 9 J n F 1 b 3 Q 7 L C Z x d W 9 0 O 1 N l Y 3 R p b 2 4 x L z I 0 M D U w O S 1 B V F A 1 M C 9 D a G F u Z 2 V k I F R 5 c G U u e 0 N v b H V t b j I s M X 0 m c X V v d D s s J n F 1 b 3 Q 7 U 2 V j d G l v b j E v M j Q w N T A 5 L U F U U D U w L 0 N o Y W 5 n Z W Q g V H l w Z S 5 7 Q 2 9 s d W 1 u M y w y f S Z x d W 9 0 O y w m c X V v d D t T Z W N 0 a W 9 u M S 8 y N D A 1 M D k t Q V R Q N T A v Q 2 h h b m d l Z C B U e X B l L n t D b 2 x 1 b W 4 0 L D N 9 J n F 1 b 3 Q 7 L C Z x d W 9 0 O 1 N l Y 3 R p b 2 4 x L z I 0 M D U w O S 1 B V F A 1 M C 9 D a G F u Z 2 V k I F R 5 c G U u e 0 N v b H V t b j U s N H 0 m c X V v d D s s J n F 1 b 3 Q 7 U 2 V j d G l v b j E v M j Q w N T A 5 L U F U U D U w L 0 N o Y W 5 n Z W Q g V H l w Z S 5 7 Q 2 9 s d W 1 u N i w 1 f S Z x d W 9 0 O y w m c X V v d D t T Z W N 0 a W 9 u M S 8 y N D A 1 M D k t Q V R Q N T A v Q 2 h h b m d l Z C B U e X B l L n t D b 2 x 1 b W 4 3 L D Z 9 J n F 1 b 3 Q 7 L C Z x d W 9 0 O 1 N l Y 3 R p b 2 4 x L z I 0 M D U w O S 1 B V F A 1 M C 9 D a G F u Z 2 V k I F R 5 c G U u e 0 N v b H V t b j g s N 3 0 m c X V v d D s s J n F 1 b 3 Q 7 U 2 V j d G l v b j E v M j Q w N T A 5 L U F U U D U w L 0 N o Y W 5 n Z W Q g V H l w Z S 5 7 Q 2 9 s d W 1 u O S w 4 f S Z x d W 9 0 O y w m c X V v d D t T Z W N 0 a W 9 u M S 8 y N D A 1 M D k t Q V R Q N T A v Q 2 h h b m d l Z C B U e X B l L n t D b 2 x 1 b W 4 x M C w 5 f S Z x d W 9 0 O y w m c X V v d D t T Z W N 0 a W 9 u M S 8 y N D A 1 M D k t Q V R Q N T A v Q 2 h h b m d l Z C B U e X B l L n t D b 2 x 1 b W 4 x M S w x M H 0 m c X V v d D s s J n F 1 b 3 Q 7 U 2 V j d G l v b j E v M j Q w N T A 5 L U F U U D U w L 0 N o Y W 5 n Z W Q g V H l w Z S 5 7 Q 2 9 s d W 1 u M T I s M T F 9 J n F 1 b 3 Q 7 L C Z x d W 9 0 O 1 N l Y 3 R p b 2 4 x L z I 0 M D U w O S 1 B V F A 1 M C 9 D a G F u Z 2 V k I F R 5 c G U u e 0 N v b H V t b j E z L D E y f S Z x d W 9 0 O y w m c X V v d D t T Z W N 0 a W 9 u M S 8 y N D A 1 M D k t Q V R Q N T A v Q 2 h h b m d l Z C B U e X B l L n t D b 2 x 1 b W 4 x N C w x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0 M D U w O S 1 B V F A 1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A 1 M D k t Q V R Q N T A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A 1 M D k t M m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j Q w N T A 5 X z J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A 5 V D E z O j M y O j E 1 L j A 3 M D U 2 N j Z a I i A v P j x F b n R y e S B U e X B l P S J G a W x s Q 2 9 s d W 1 u V H l w Z X M i I F Z h b H V l P S J z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Q w N T A 5 L T J h L 0 N o Y W 5 n Z W Q g V H l w Z S 5 7 Q 2 9 s d W 1 u M S w w f S Z x d W 9 0 O y w m c X V v d D t T Z W N 0 a W 9 u M S 8 y N D A 1 M D k t M m E v Q 2 h h b m d l Z C B U e X B l L n t D b 2 x 1 b W 4 y L D F 9 J n F 1 b 3 Q 7 L C Z x d W 9 0 O 1 N l Y 3 R p b 2 4 x L z I 0 M D U w O S 0 y Y S 9 D a G F u Z 2 V k I F R 5 c G U u e 0 N v b H V t b j M s M n 0 m c X V v d D s s J n F 1 b 3 Q 7 U 2 V j d G l v b j E v M j Q w N T A 5 L T J h L 0 N o Y W 5 n Z W Q g V H l w Z S 5 7 Q 2 9 s d W 1 u N C w z f S Z x d W 9 0 O y w m c X V v d D t T Z W N 0 a W 9 u M S 8 y N D A 1 M D k t M m E v Q 2 h h b m d l Z C B U e X B l L n t D b 2 x 1 b W 4 1 L D R 9 J n F 1 b 3 Q 7 L C Z x d W 9 0 O 1 N l Y 3 R p b 2 4 x L z I 0 M D U w O S 0 y Y S 9 D a G F u Z 2 V k I F R 5 c G U u e 0 N v b H V t b j Y s N X 0 m c X V v d D s s J n F 1 b 3 Q 7 U 2 V j d G l v b j E v M j Q w N T A 5 L T J h L 0 N o Y W 5 n Z W Q g V H l w Z S 5 7 Q 2 9 s d W 1 u N y w 2 f S Z x d W 9 0 O y w m c X V v d D t T Z W N 0 a W 9 u M S 8 y N D A 1 M D k t M m E v Q 2 h h b m d l Z C B U e X B l L n t D b 2 x 1 b W 4 4 L D d 9 J n F 1 b 3 Q 7 L C Z x d W 9 0 O 1 N l Y 3 R p b 2 4 x L z I 0 M D U w O S 0 y Y S 9 D a G F u Z 2 V k I F R 5 c G U u e 0 N v b H V t b j k s O H 0 m c X V v d D s s J n F 1 b 3 Q 7 U 2 V j d G l v b j E v M j Q w N T A 5 L T J h L 0 N o Y W 5 n Z W Q g V H l w Z S 5 7 Q 2 9 s d W 1 u M T A s O X 0 m c X V v d D s s J n F 1 b 3 Q 7 U 2 V j d G l v b j E v M j Q w N T A 5 L T J h L 0 N o Y W 5 n Z W Q g V H l w Z S 5 7 Q 2 9 s d W 1 u M T E s M T B 9 J n F 1 b 3 Q 7 L C Z x d W 9 0 O 1 N l Y 3 R p b 2 4 x L z I 0 M D U w O S 0 y Y S 9 D a G F u Z 2 V k I F R 5 c G U u e 0 N v b H V t b j E y L D E x f S Z x d W 9 0 O y w m c X V v d D t T Z W N 0 a W 9 u M S 8 y N D A 1 M D k t M m E v Q 2 h h b m d l Z C B U e X B l L n t D b 2 x 1 b W 4 x M y w x M n 0 m c X V v d D s s J n F 1 b 3 Q 7 U 2 V j d G l v b j E v M j Q w N T A 5 L T J h L 0 N o Y W 5 n Z W Q g V H l w Z S 5 7 Q 2 9 s d W 1 u M T Q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8 y N D A 1 M D k t M m E v Q 2 h h b m d l Z C B U e X B l L n t D b 2 x 1 b W 4 x L D B 9 J n F 1 b 3 Q 7 L C Z x d W 9 0 O 1 N l Y 3 R p b 2 4 x L z I 0 M D U w O S 0 y Y S 9 D a G F u Z 2 V k I F R 5 c G U u e 0 N v b H V t b j I s M X 0 m c X V v d D s s J n F 1 b 3 Q 7 U 2 V j d G l v b j E v M j Q w N T A 5 L T J h L 0 N o Y W 5 n Z W Q g V H l w Z S 5 7 Q 2 9 s d W 1 u M y w y f S Z x d W 9 0 O y w m c X V v d D t T Z W N 0 a W 9 u M S 8 y N D A 1 M D k t M m E v Q 2 h h b m d l Z C B U e X B l L n t D b 2 x 1 b W 4 0 L D N 9 J n F 1 b 3 Q 7 L C Z x d W 9 0 O 1 N l Y 3 R p b 2 4 x L z I 0 M D U w O S 0 y Y S 9 D a G F u Z 2 V k I F R 5 c G U u e 0 N v b H V t b j U s N H 0 m c X V v d D s s J n F 1 b 3 Q 7 U 2 V j d G l v b j E v M j Q w N T A 5 L T J h L 0 N o Y W 5 n Z W Q g V H l w Z S 5 7 Q 2 9 s d W 1 u N i w 1 f S Z x d W 9 0 O y w m c X V v d D t T Z W N 0 a W 9 u M S 8 y N D A 1 M D k t M m E v Q 2 h h b m d l Z C B U e X B l L n t D b 2 x 1 b W 4 3 L D Z 9 J n F 1 b 3 Q 7 L C Z x d W 9 0 O 1 N l Y 3 R p b 2 4 x L z I 0 M D U w O S 0 y Y S 9 D a G F u Z 2 V k I F R 5 c G U u e 0 N v b H V t b j g s N 3 0 m c X V v d D s s J n F 1 b 3 Q 7 U 2 V j d G l v b j E v M j Q w N T A 5 L T J h L 0 N o Y W 5 n Z W Q g V H l w Z S 5 7 Q 2 9 s d W 1 u O S w 4 f S Z x d W 9 0 O y w m c X V v d D t T Z W N 0 a W 9 u M S 8 y N D A 1 M D k t M m E v Q 2 h h b m d l Z C B U e X B l L n t D b 2 x 1 b W 4 x M C w 5 f S Z x d W 9 0 O y w m c X V v d D t T Z W N 0 a W 9 u M S 8 y N D A 1 M D k t M m E v Q 2 h h b m d l Z C B U e X B l L n t D b 2 x 1 b W 4 x M S w x M H 0 m c X V v d D s s J n F 1 b 3 Q 7 U 2 V j d G l v b j E v M j Q w N T A 5 L T J h L 0 N o Y W 5 n Z W Q g V H l w Z S 5 7 Q 2 9 s d W 1 u M T I s M T F 9 J n F 1 b 3 Q 7 L C Z x d W 9 0 O 1 N l Y 3 R p b 2 4 x L z I 0 M D U w O S 0 y Y S 9 D a G F u Z 2 V k I F R 5 c G U u e 0 N v b H V t b j E z L D E y f S Z x d W 9 0 O y w m c X V v d D t T Z W N 0 a W 9 u M S 8 y N D A 1 M D k t M m E v Q 2 h h b m d l Z C B U e X B l L n t D b 2 x 1 b W 4 x N C w x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0 M D U w O S 0 y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A 1 M D k t M m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A 1 M D k t M m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j Q w N T A 5 X z J i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A 5 V D E z O j M y O j I 4 L j A y M D U w N D d a I i A v P j x F b n R y e S B U e X B l P S J G a W x s Q 2 9 s d W 1 u V H l w Z X M i I F Z h b H V l P S J z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Q w N T A 5 L T J i L 0 N o Y W 5 n Z W Q g V H l w Z S 5 7 Q 2 9 s d W 1 u M S w w f S Z x d W 9 0 O y w m c X V v d D t T Z W N 0 a W 9 u M S 8 y N D A 1 M D k t M m I v Q 2 h h b m d l Z C B U e X B l L n t D b 2 x 1 b W 4 y L D F 9 J n F 1 b 3 Q 7 L C Z x d W 9 0 O 1 N l Y 3 R p b 2 4 x L z I 0 M D U w O S 0 y Y i 9 D a G F u Z 2 V k I F R 5 c G U u e 0 N v b H V t b j M s M n 0 m c X V v d D s s J n F 1 b 3 Q 7 U 2 V j d G l v b j E v M j Q w N T A 5 L T J i L 0 N o Y W 5 n Z W Q g V H l w Z S 5 7 Q 2 9 s d W 1 u N C w z f S Z x d W 9 0 O y w m c X V v d D t T Z W N 0 a W 9 u M S 8 y N D A 1 M D k t M m I v Q 2 h h b m d l Z C B U e X B l L n t D b 2 x 1 b W 4 1 L D R 9 J n F 1 b 3 Q 7 L C Z x d W 9 0 O 1 N l Y 3 R p b 2 4 x L z I 0 M D U w O S 0 y Y i 9 D a G F u Z 2 V k I F R 5 c G U u e 0 N v b H V t b j Y s N X 0 m c X V v d D s s J n F 1 b 3 Q 7 U 2 V j d G l v b j E v M j Q w N T A 5 L T J i L 0 N o Y W 5 n Z W Q g V H l w Z S 5 7 Q 2 9 s d W 1 u N y w 2 f S Z x d W 9 0 O y w m c X V v d D t T Z W N 0 a W 9 u M S 8 y N D A 1 M D k t M m I v Q 2 h h b m d l Z C B U e X B l L n t D b 2 x 1 b W 4 4 L D d 9 J n F 1 b 3 Q 7 L C Z x d W 9 0 O 1 N l Y 3 R p b 2 4 x L z I 0 M D U w O S 0 y Y i 9 D a G F u Z 2 V k I F R 5 c G U u e 0 N v b H V t b j k s O H 0 m c X V v d D s s J n F 1 b 3 Q 7 U 2 V j d G l v b j E v M j Q w N T A 5 L T J i L 0 N o Y W 5 n Z W Q g V H l w Z S 5 7 Q 2 9 s d W 1 u M T A s O X 0 m c X V v d D s s J n F 1 b 3 Q 7 U 2 V j d G l v b j E v M j Q w N T A 5 L T J i L 0 N o Y W 5 n Z W Q g V H l w Z S 5 7 Q 2 9 s d W 1 u M T E s M T B 9 J n F 1 b 3 Q 7 L C Z x d W 9 0 O 1 N l Y 3 R p b 2 4 x L z I 0 M D U w O S 0 y Y i 9 D a G F u Z 2 V k I F R 5 c G U u e 0 N v b H V t b j E y L D E x f S Z x d W 9 0 O y w m c X V v d D t T Z W N 0 a W 9 u M S 8 y N D A 1 M D k t M m I v Q 2 h h b m d l Z C B U e X B l L n t D b 2 x 1 b W 4 x M y w x M n 0 m c X V v d D s s J n F 1 b 3 Q 7 U 2 V j d G l v b j E v M j Q w N T A 5 L T J i L 0 N o Y W 5 n Z W Q g V H l w Z S 5 7 Q 2 9 s d W 1 u M T Q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8 y N D A 1 M D k t M m I v Q 2 h h b m d l Z C B U e X B l L n t D b 2 x 1 b W 4 x L D B 9 J n F 1 b 3 Q 7 L C Z x d W 9 0 O 1 N l Y 3 R p b 2 4 x L z I 0 M D U w O S 0 y Y i 9 D a G F u Z 2 V k I F R 5 c G U u e 0 N v b H V t b j I s M X 0 m c X V v d D s s J n F 1 b 3 Q 7 U 2 V j d G l v b j E v M j Q w N T A 5 L T J i L 0 N o Y W 5 n Z W Q g V H l w Z S 5 7 Q 2 9 s d W 1 u M y w y f S Z x d W 9 0 O y w m c X V v d D t T Z W N 0 a W 9 u M S 8 y N D A 1 M D k t M m I v Q 2 h h b m d l Z C B U e X B l L n t D b 2 x 1 b W 4 0 L D N 9 J n F 1 b 3 Q 7 L C Z x d W 9 0 O 1 N l Y 3 R p b 2 4 x L z I 0 M D U w O S 0 y Y i 9 D a G F u Z 2 V k I F R 5 c G U u e 0 N v b H V t b j U s N H 0 m c X V v d D s s J n F 1 b 3 Q 7 U 2 V j d G l v b j E v M j Q w N T A 5 L T J i L 0 N o Y W 5 n Z W Q g V H l w Z S 5 7 Q 2 9 s d W 1 u N i w 1 f S Z x d W 9 0 O y w m c X V v d D t T Z W N 0 a W 9 u M S 8 y N D A 1 M D k t M m I v Q 2 h h b m d l Z C B U e X B l L n t D b 2 x 1 b W 4 3 L D Z 9 J n F 1 b 3 Q 7 L C Z x d W 9 0 O 1 N l Y 3 R p b 2 4 x L z I 0 M D U w O S 0 y Y i 9 D a G F u Z 2 V k I F R 5 c G U u e 0 N v b H V t b j g s N 3 0 m c X V v d D s s J n F 1 b 3 Q 7 U 2 V j d G l v b j E v M j Q w N T A 5 L T J i L 0 N o Y W 5 n Z W Q g V H l w Z S 5 7 Q 2 9 s d W 1 u O S w 4 f S Z x d W 9 0 O y w m c X V v d D t T Z W N 0 a W 9 u M S 8 y N D A 1 M D k t M m I v Q 2 h h b m d l Z C B U e X B l L n t D b 2 x 1 b W 4 x M C w 5 f S Z x d W 9 0 O y w m c X V v d D t T Z W N 0 a W 9 u M S 8 y N D A 1 M D k t M m I v Q 2 h h b m d l Z C B U e X B l L n t D b 2 x 1 b W 4 x M S w x M H 0 m c X V v d D s s J n F 1 b 3 Q 7 U 2 V j d G l v b j E v M j Q w N T A 5 L T J i L 0 N o Y W 5 n Z W Q g V H l w Z S 5 7 Q 2 9 s d W 1 u M T I s M T F 9 J n F 1 b 3 Q 7 L C Z x d W 9 0 O 1 N l Y 3 R p b 2 4 x L z I 0 M D U w O S 0 y Y i 9 D a G F u Z 2 V k I F R 5 c G U u e 0 N v b H V t b j E z L D E y f S Z x d W 9 0 O y w m c X V v d D t T Z W N 0 a W 9 u M S 8 y N D A 1 M D k t M m I v Q 2 h h b m d l Z C B U e X B l L n t D b 2 x 1 b W 4 x N C w x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0 M D U w O S 0 y Y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A 1 M D k t M m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A 1 M D k t S H M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I 0 M D U w O V 9 I c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D l U M T M 6 M z I 6 N D E u M j c x O T g x M l o i I C 8 + P E V u d H J 5 I F R 5 c G U 9 I k Z p b G x D b 2 x 1 b W 5 U e X B l c y I g V m F s d W U 9 I n N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y N D A 1 M D k t S H M y L 0 N o Y W 5 n Z W Q g V H l w Z S 5 7 Q 2 9 s d W 1 u M S w w f S Z x d W 9 0 O y w m c X V v d D t T Z W N 0 a W 9 u M S 8 y N D A 1 M D k t S H M y L 0 N o Y W 5 n Z W Q g V H l w Z S 5 7 Q 2 9 s d W 1 u M i w x f S Z x d W 9 0 O y w m c X V v d D t T Z W N 0 a W 9 u M S 8 y N D A 1 M D k t S H M y L 0 N o Y W 5 n Z W Q g V H l w Z S 5 7 Q 2 9 s d W 1 u M y w y f S Z x d W 9 0 O y w m c X V v d D t T Z W N 0 a W 9 u M S 8 y N D A 1 M D k t S H M y L 0 N o Y W 5 n Z W Q g V H l w Z S 5 7 Q 2 9 s d W 1 u N C w z f S Z x d W 9 0 O y w m c X V v d D t T Z W N 0 a W 9 u M S 8 y N D A 1 M D k t S H M y L 0 N o Y W 5 n Z W Q g V H l w Z S 5 7 Q 2 9 s d W 1 u N S w 0 f S Z x d W 9 0 O y w m c X V v d D t T Z W N 0 a W 9 u M S 8 y N D A 1 M D k t S H M y L 0 N o Y W 5 n Z W Q g V H l w Z S 5 7 Q 2 9 s d W 1 u N i w 1 f S Z x d W 9 0 O y w m c X V v d D t T Z W N 0 a W 9 u M S 8 y N D A 1 M D k t S H M y L 0 N o Y W 5 n Z W Q g V H l w Z S 5 7 Q 2 9 s d W 1 u N y w 2 f S Z x d W 9 0 O y w m c X V v d D t T Z W N 0 a W 9 u M S 8 y N D A 1 M D k t S H M y L 0 N o Y W 5 n Z W Q g V H l w Z S 5 7 Q 2 9 s d W 1 u O C w 3 f S Z x d W 9 0 O y w m c X V v d D t T Z W N 0 a W 9 u M S 8 y N D A 1 M D k t S H M y L 0 N o Y W 5 n Z W Q g V H l w Z S 5 7 Q 2 9 s d W 1 u O S w 4 f S Z x d W 9 0 O y w m c X V v d D t T Z W N 0 a W 9 u M S 8 y N D A 1 M D k t S H M y L 0 N o Y W 5 n Z W Q g V H l w Z S 5 7 Q 2 9 s d W 1 u M T A s O X 0 m c X V v d D s s J n F 1 b 3 Q 7 U 2 V j d G l v b j E v M j Q w N T A 5 L U h z M i 9 D a G F u Z 2 V k I F R 5 c G U u e 0 N v b H V t b j E x L D E w f S Z x d W 9 0 O y w m c X V v d D t T Z W N 0 a W 9 u M S 8 y N D A 1 M D k t S H M y L 0 N o Y W 5 n Z W Q g V H l w Z S 5 7 Q 2 9 s d W 1 u M T I s M T F 9 J n F 1 b 3 Q 7 L C Z x d W 9 0 O 1 N l Y 3 R p b 2 4 x L z I 0 M D U w O S 1 I c z I v Q 2 h h b m d l Z C B U e X B l L n t D b 2 x 1 b W 4 x M y w x M n 0 m c X V v d D s s J n F 1 b 3 Q 7 U 2 V j d G l v b j E v M j Q w N T A 5 L U h z M i 9 D a G F u Z 2 V k I F R 5 c G U u e 0 N v b H V t b j E 0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M j Q w N T A 5 L U h z M i 9 D a G F u Z 2 V k I F R 5 c G U u e 0 N v b H V t b j E s M H 0 m c X V v d D s s J n F 1 b 3 Q 7 U 2 V j d G l v b j E v M j Q w N T A 5 L U h z M i 9 D a G F u Z 2 V k I F R 5 c G U u e 0 N v b H V t b j I s M X 0 m c X V v d D s s J n F 1 b 3 Q 7 U 2 V j d G l v b j E v M j Q w N T A 5 L U h z M i 9 D a G F u Z 2 V k I F R 5 c G U u e 0 N v b H V t b j M s M n 0 m c X V v d D s s J n F 1 b 3 Q 7 U 2 V j d G l v b j E v M j Q w N T A 5 L U h z M i 9 D a G F u Z 2 V k I F R 5 c G U u e 0 N v b H V t b j Q s M 3 0 m c X V v d D s s J n F 1 b 3 Q 7 U 2 V j d G l v b j E v M j Q w N T A 5 L U h z M i 9 D a G F u Z 2 V k I F R 5 c G U u e 0 N v b H V t b j U s N H 0 m c X V v d D s s J n F 1 b 3 Q 7 U 2 V j d G l v b j E v M j Q w N T A 5 L U h z M i 9 D a G F u Z 2 V k I F R 5 c G U u e 0 N v b H V t b j Y s N X 0 m c X V v d D s s J n F 1 b 3 Q 7 U 2 V j d G l v b j E v M j Q w N T A 5 L U h z M i 9 D a G F u Z 2 V k I F R 5 c G U u e 0 N v b H V t b j c s N n 0 m c X V v d D s s J n F 1 b 3 Q 7 U 2 V j d G l v b j E v M j Q w N T A 5 L U h z M i 9 D a G F u Z 2 V k I F R 5 c G U u e 0 N v b H V t b j g s N 3 0 m c X V v d D s s J n F 1 b 3 Q 7 U 2 V j d G l v b j E v M j Q w N T A 5 L U h z M i 9 D a G F u Z 2 V k I F R 5 c G U u e 0 N v b H V t b j k s O H 0 m c X V v d D s s J n F 1 b 3 Q 7 U 2 V j d G l v b j E v M j Q w N T A 5 L U h z M i 9 D a G F u Z 2 V k I F R 5 c G U u e 0 N v b H V t b j E w L D l 9 J n F 1 b 3 Q 7 L C Z x d W 9 0 O 1 N l Y 3 R p b 2 4 x L z I 0 M D U w O S 1 I c z I v Q 2 h h b m d l Z C B U e X B l L n t D b 2 x 1 b W 4 x M S w x M H 0 m c X V v d D s s J n F 1 b 3 Q 7 U 2 V j d G l v b j E v M j Q w N T A 5 L U h z M i 9 D a G F u Z 2 V k I F R 5 c G U u e 0 N v b H V t b j E y L D E x f S Z x d W 9 0 O y w m c X V v d D t T Z W N 0 a W 9 u M S 8 y N D A 1 M D k t S H M y L 0 N o Y W 5 n Z W Q g V H l w Z S 5 7 Q 2 9 s d W 1 u M T M s M T J 9 J n F 1 b 3 Q 7 L C Z x d W 9 0 O 1 N l Y 3 R p b 2 4 x L z I 0 M D U w O S 1 I c z I v Q 2 h h b m d l Z C B U e X B l L n t D b 2 x 1 b W 4 x N C w x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0 M D U w O S 1 I c z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Q w N T A 5 L U h z M i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j c B b G k F f z Q K 2 T k N G 6 v H 0 F A A A A A A I A A A A A A B B m A A A A A Q A A I A A A A H N z o y 9 9 H + y j T 0 H i Q d y F e t L l B e w T o i k A 6 z t u 8 7 I + O m 3 R A A A A A A 6 A A A A A A g A A I A A A A C E k Z h + r Z U 7 D L N Q P J v 3 w d w 6 A p O F F B h Z l j 1 E U b d F p K + 2 l U A A A A F / c M R 6 f 0 C i B 0 u l v 5 1 y l x 7 1 p o l b K d 0 s D 9 v h k r Y W J y Q g X K n Z j o s r G f V 3 o Z E m k L p l L h H r b y 8 P Q M U n 7 s S Q S y i q 7 C 9 e S H 9 k p T r 6 l V O j o i 5 a 5 D Y v g Q A A A A L y y E / t C 5 1 x q Q F y I O s 4 f a A j 4 r j T K S V P b y 5 + X P 8 c J F a 5 J H V f y 2 Y r m B 8 C I 7 5 9 9 w g r R I b 1 1 + 2 + U Q K l x B v U 4 n m a s y S 8 = < / D a t a M a s h u p > 
</file>

<file path=customXml/itemProps1.xml><?xml version="1.0" encoding="utf-8"?>
<ds:datastoreItem xmlns:ds="http://schemas.openxmlformats.org/officeDocument/2006/customXml" ds:itemID="{4C9EAF6F-58D2-4D9F-A615-D01A927C7A8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results for table-tdp2b</vt:lpstr>
      <vt:lpstr>results for table-tdp2a</vt:lpstr>
      <vt:lpstr>results for table-for HsTdp2</vt:lpstr>
      <vt:lpstr>results</vt:lpstr>
      <vt:lpstr>sorted</vt:lpstr>
      <vt:lpstr>HsTdp2</vt:lpstr>
      <vt:lpstr>tdp2b</vt:lpstr>
      <vt:lpstr>tdp2a</vt:lpstr>
      <vt:lpstr>atp50</vt:lpstr>
      <vt:lpstr>240509 - 41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2024-05-10T10:14:28Z</cp:lastPrinted>
  <dcterms:created xsi:type="dcterms:W3CDTF">2024-05-09T12:51:19Z</dcterms:created>
  <dcterms:modified xsi:type="dcterms:W3CDTF">2024-05-13T10:23:00Z</dcterms:modified>
</cp:coreProperties>
</file>